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RIEPILOGO ANNO 2005" sheetId="13" r:id="rId13"/>
  </sheets>
  <definedNames>
    <definedName name="_xlnm.Print_Area" localSheetId="7">'AGOSTO'!$A$1:$K$61</definedName>
    <definedName name="_xlnm.Print_Area" localSheetId="3">'APRILE'!$A$1:$K$61</definedName>
    <definedName name="_xlnm.Print_Area" localSheetId="11">'DICEMBRE'!$A$1:$K$61</definedName>
    <definedName name="_xlnm.Print_Area" localSheetId="1">'FEBBRAIO'!$A$1:$K$61</definedName>
    <definedName name="_xlnm.Print_Area" localSheetId="0">'GENNAIO'!$A$1:$K$61</definedName>
    <definedName name="_xlnm.Print_Area" localSheetId="5">'GIUGNO'!$A$1:$K$61</definedName>
    <definedName name="_xlnm.Print_Area" localSheetId="6">'LUGLIO'!$A$1:$K$61</definedName>
    <definedName name="_xlnm.Print_Area" localSheetId="4">'MAGGIO'!$A$1:$K$61</definedName>
    <definedName name="_xlnm.Print_Area" localSheetId="2">'MARZO'!$A$1:$K$61</definedName>
    <definedName name="_xlnm.Print_Area" localSheetId="10">'NOVEMBRE'!$A$1:$K$61</definedName>
    <definedName name="_xlnm.Print_Area" localSheetId="9">'OTTOBRE'!$A$1:$K$61</definedName>
    <definedName name="_xlnm.Print_Area" localSheetId="12">'RIEPILOGO ANNO 2005'!$A$1:$K$61</definedName>
    <definedName name="_xlnm.Print_Area" localSheetId="8">'SETTEMBRE'!$A$1:$K$61</definedName>
  </definedNames>
  <calcPr fullCalcOnLoad="1"/>
</workbook>
</file>

<file path=xl/comments1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10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11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12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13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2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3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4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5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6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7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8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comments9.xml><?xml version="1.0" encoding="utf-8"?>
<comments xmlns="http://schemas.openxmlformats.org/spreadsheetml/2006/main">
  <authors>
    <author>un</author>
    <author>Aldo Petrelli</author>
  </authors>
  <commentList>
    <comment ref="E15" authorId="0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14"/>
            <color indexed="12"/>
            <rFont val="Times New Roman"/>
            <family val="1"/>
          </rPr>
          <t xml:space="preserve">
</t>
        </r>
        <r>
          <rPr>
            <b/>
            <sz val="14"/>
            <color indexed="12"/>
            <rFont val="Tahoma"/>
            <family val="2"/>
          </rPr>
          <t>Per evitare involontarie modifiche, il foglio di calcolo è stato protetto con la seguente Password (</t>
        </r>
        <r>
          <rPr>
            <b/>
            <sz val="14"/>
            <color indexed="10"/>
            <rFont val="Tahoma"/>
            <family val="2"/>
          </rPr>
          <t>DMA</t>
        </r>
        <r>
          <rPr>
            <b/>
            <sz val="14"/>
            <color indexed="12"/>
            <rFont val="Tahoma"/>
            <family val="2"/>
          </rPr>
          <t xml:space="preserve">).
</t>
        </r>
        <r>
          <rPr>
            <b/>
            <sz val="14"/>
            <color indexed="10"/>
            <rFont val="Tahoma"/>
            <family val="2"/>
          </rPr>
          <t>La scheda, può essere</t>
        </r>
        <r>
          <rPr>
            <b/>
            <sz val="14"/>
            <color indexed="12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modificata e personalizzata</t>
        </r>
        <r>
          <rPr>
            <b/>
            <sz val="14"/>
            <color indexed="12"/>
            <rFont val="Tahoma"/>
            <family val="2"/>
          </rPr>
          <t xml:space="preserve"> variando solo il contenuto delle celle colorate in giallo </t>
        </r>
        <r>
          <rPr>
            <b/>
            <i/>
            <sz val="14"/>
            <color indexed="10"/>
            <rFont val="Tahoma"/>
            <family val="2"/>
          </rPr>
          <t>(senza  necessità di rimuovere la password)</t>
        </r>
        <r>
          <rPr>
            <b/>
            <sz val="14"/>
            <color indexed="12"/>
            <rFont val="Tahoma"/>
            <family val="2"/>
          </rPr>
          <t>.</t>
        </r>
      </text>
    </comment>
    <comment ref="F15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4"/>
            <color indexed="12"/>
            <rFont val="Tahoma"/>
            <family val="2"/>
          </rPr>
          <t xml:space="preserve">Il prospetto deve essere utilizzato secondo l'occorrenza </t>
        </r>
        <r>
          <rPr>
            <i/>
            <sz val="14"/>
            <color indexed="10"/>
            <rFont val="Tahoma"/>
            <family val="2"/>
          </rPr>
          <t xml:space="preserve">(utilizzando i campi richiesti dalla circostanza e specificati nella circolare Inpdap n.59) 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- Solo retribuzione mese corrente (quadro EO)
- Solo emolumenti periodi pregressi (quadro V1)
-Solo arretrati, distinti per settore,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10"/>
            <color indexed="12"/>
            <rFont val="Tahoma"/>
            <family val="2"/>
          </rPr>
          <t xml:space="preserve">(quadro V1)  
</t>
        </r>
        <r>
          <rPr>
            <b/>
            <sz val="10"/>
            <color indexed="10"/>
            <rFont val="Tahoma"/>
            <family val="2"/>
          </rPr>
          <t xml:space="preserve">*** </t>
        </r>
        <r>
          <rPr>
            <b/>
            <sz val="12"/>
            <color indexed="12"/>
            <rFont val="Tahoma"/>
            <family val="2"/>
          </rPr>
          <t xml:space="preserve">In quest'ottica, oltre all'utilità di 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1) </t>
        </r>
        <r>
          <rPr>
            <b/>
            <sz val="12"/>
            <color indexed="10"/>
            <rFont val="Tahoma"/>
            <family val="2"/>
          </rPr>
          <t>uno  schema che consente di inserire i dati nel programma per il DMA-</t>
        </r>
        <r>
          <rPr>
            <b/>
            <i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color indexed="12"/>
            <rFont val="Tahoma"/>
            <family val="2"/>
          </rPr>
          <t xml:space="preserve">2)  </t>
        </r>
        <r>
          <rPr>
            <b/>
            <sz val="12"/>
            <color indexed="10"/>
            <rFont val="Tahoma"/>
            <family val="2"/>
          </rPr>
          <t>un prospetto che evidenzia i versamenti da effettuare per il mese di riferimento</t>
        </r>
        <r>
          <rPr>
            <b/>
            <sz val="12"/>
            <color indexed="12"/>
            <rFont val="Tahoma"/>
            <family val="2"/>
          </rPr>
          <t xml:space="preserve">
</t>
        </r>
        <r>
          <rPr>
            <b/>
            <i/>
            <sz val="12"/>
            <color indexed="12"/>
            <rFont val="Tahoma"/>
            <family val="2"/>
          </rPr>
          <t>puo' essere utilizzato  come</t>
        </r>
        <r>
          <rPr>
            <b/>
            <sz val="12"/>
            <color indexed="12"/>
            <rFont val="Tahoma"/>
            <family val="2"/>
          </rPr>
          <t xml:space="preserve"> 
3) </t>
        </r>
        <r>
          <rPr>
            <b/>
            <sz val="12"/>
            <color indexed="10"/>
            <rFont val="Tahoma"/>
            <family val="2"/>
          </rPr>
          <t xml:space="preserve">riepilogo generale dei dati contabili 
</t>
        </r>
        <r>
          <rPr>
            <b/>
            <i/>
            <sz val="11"/>
            <color indexed="10"/>
            <rFont val="Tahoma"/>
            <family val="2"/>
          </rPr>
          <t>(utile per il Cud ed il 770),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2"/>
            <color indexed="12"/>
            <rFont val="Tahoma"/>
            <family val="2"/>
          </rPr>
          <t>o</t>
        </r>
        <r>
          <rPr>
            <b/>
            <sz val="12"/>
            <color indexed="12"/>
            <rFont val="Tahoma"/>
            <family val="2"/>
          </rPr>
          <t xml:space="preserve"> 
</t>
        </r>
        <r>
          <rPr>
            <b/>
            <i/>
            <sz val="12"/>
            <color indexed="12"/>
            <rFont val="Tahoma"/>
            <family val="2"/>
          </rPr>
          <t>4)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come riepilogo di singole voci retributive</t>
        </r>
        <r>
          <rPr>
            <b/>
            <sz val="12"/>
            <color indexed="12"/>
            <rFont val="Tahoma"/>
            <family val="2"/>
          </rPr>
          <t xml:space="preserve"> </t>
        </r>
        <r>
          <rPr>
            <b/>
            <i/>
            <sz val="11"/>
            <color indexed="10"/>
            <rFont val="Tahoma"/>
            <family val="2"/>
          </rPr>
          <t>(arr. stipendiali - arr. percentuale - trasferte)</t>
        </r>
      </text>
    </comment>
    <comment ref="E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I numeri inseriti </t>
        </r>
        <r>
          <rPr>
            <sz val="14"/>
            <color indexed="10"/>
            <rFont val="Tahoma"/>
            <family val="2"/>
          </rPr>
          <t>nel riquadro color verde</t>
        </r>
        <r>
          <rPr>
            <sz val="14"/>
            <color indexed="12"/>
            <rFont val="Tahoma"/>
            <family val="2"/>
          </rPr>
          <t xml:space="preserve"> corrispondono a quelli che individuano i singoli  </t>
        </r>
        <r>
          <rPr>
            <sz val="14"/>
            <color indexed="10"/>
            <rFont val="Tahoma"/>
            <family val="2"/>
          </rPr>
          <t>"campi"</t>
        </r>
        <r>
          <rPr>
            <sz val="14"/>
            <color indexed="12"/>
            <rFont val="Tahoma"/>
            <family val="2"/>
          </rPr>
          <t xml:space="preserve"> sul modello DMA.</t>
        </r>
      </text>
    </comment>
    <comment ref="F16" authorId="1">
      <text>
        <r>
          <rPr>
            <b/>
            <i/>
            <sz val="14"/>
            <rFont val="Times New Roman"/>
            <family val="1"/>
          </rPr>
          <t>petrelli.aldo@tin.it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2"/>
            <rFont val="Tahoma"/>
            <family val="2"/>
          </rPr>
          <t xml:space="preserve">Nel prospetto non è prevista la compilazione dei campi per i dati relativi ai dipendenti che si trovano in trattamento TFR 
</t>
        </r>
        <r>
          <rPr>
            <i/>
            <sz val="14"/>
            <color indexed="10"/>
            <rFont val="Tahoma"/>
            <family val="2"/>
          </rPr>
          <t xml:space="preserve">(quelli assunti dopo il 30.05.2000)
</t>
        </r>
        <r>
          <rPr>
            <i/>
            <sz val="14"/>
            <color indexed="12"/>
            <rFont val="Tahoma"/>
            <family val="2"/>
          </rPr>
          <t>trattasi di una lacuna che sarà colmata quanto prima.</t>
        </r>
      </text>
    </comment>
  </commentList>
</comments>
</file>

<file path=xl/sharedStrings.xml><?xml version="1.0" encoding="utf-8"?>
<sst xmlns="http://schemas.openxmlformats.org/spreadsheetml/2006/main" count="1070" uniqueCount="91">
  <si>
    <t>CODICE COMPARTO</t>
  </si>
  <si>
    <t>05</t>
  </si>
  <si>
    <t>CASSA</t>
  </si>
  <si>
    <t>QUALIFICA</t>
  </si>
  <si>
    <t>CODICE SOTTOCOMP.</t>
  </si>
  <si>
    <t>01</t>
  </si>
  <si>
    <t>C1 -Super</t>
  </si>
  <si>
    <t>0-41-000</t>
  </si>
  <si>
    <t>TIPO IMPIEGO</t>
  </si>
  <si>
    <t xml:space="preserve">C1 </t>
  </si>
  <si>
    <t>0-40-000</t>
  </si>
  <si>
    <t>TIPO SERVIZIO</t>
  </si>
  <si>
    <t>04</t>
  </si>
  <si>
    <t>Credito</t>
  </si>
  <si>
    <t>B3 -Super</t>
  </si>
  <si>
    <t>0-35-000</t>
  </si>
  <si>
    <t xml:space="preserve">B3 </t>
  </si>
  <si>
    <t>0-34-000</t>
  </si>
  <si>
    <t>PETRELLI  ALDO</t>
  </si>
  <si>
    <t>UFFICIO NOTIFICHE ESECUZIONI E PROTESTI - 73100 LECCE - VIA CALABRIA 5</t>
  </si>
  <si>
    <t>CF: 80015340757</t>
  </si>
  <si>
    <t>MINISTERO DELLA GIUSTIZIA  - ROMA - VIA ARENULA 70</t>
  </si>
  <si>
    <t xml:space="preserve">R.I.A.            </t>
  </si>
  <si>
    <t>RETRIBUZIONE FISSA E CONTINUATIVA</t>
  </si>
  <si>
    <t>INDENNITA'  AMMINISTRAZIONE</t>
  </si>
  <si>
    <t>RETRIBUZIONE ACCESSORIA</t>
  </si>
  <si>
    <t>TRASFERTE</t>
  </si>
  <si>
    <t>PERCENTUALE</t>
  </si>
  <si>
    <t>FERIE NON GODUTE - MANCATO PREAVVISO</t>
  </si>
  <si>
    <t>RETR. FISSA E CONTINUATIVA</t>
  </si>
  <si>
    <t>TOTALE IMPONIBILE PENSIONISTICO</t>
  </si>
  <si>
    <t>QUOTA AMMINISTRAZIONE (23,80%) SU CAMPO 32</t>
  </si>
  <si>
    <t>QUOTA ISCRITTO (8,55%) SU CAMPO 32</t>
  </si>
  <si>
    <t>TOTALE CONTRIBUTI PENSIONISTICI</t>
  </si>
  <si>
    <t>IN TOTALE 32,35% SU CAMPO 32</t>
  </si>
  <si>
    <t>se eccede il limite del tetto retributivo di  €</t>
  </si>
  <si>
    <t>ECCEDENZA DEL TETTO RETRIBUTIVO</t>
  </si>
  <si>
    <t>80% Stipendio conglobato</t>
  </si>
  <si>
    <t>80% Ind. Amministrazione</t>
  </si>
  <si>
    <t>QUOTA AMMINISTRAZIONE (7,10%) SU CAMPO 35</t>
  </si>
  <si>
    <t>QUOTA ISCRITTO (2,50%) SU CAMPO 35</t>
  </si>
  <si>
    <t xml:space="preserve">CONTRIBUTO TFS </t>
  </si>
  <si>
    <t>(IN TOTALE 9,60% SU CAMPO 35)</t>
  </si>
  <si>
    <t>UGUALE IMPONIBILE PENSIONISTICO  (campo 32)</t>
  </si>
  <si>
    <t>SI CALCOLA LO  0,35% SUL TOTALE IN CAMPO 39</t>
  </si>
  <si>
    <t>CONTRIBUTI CASSA CREDITO</t>
  </si>
  <si>
    <t>TIPO CONTRIBUTO</t>
  </si>
  <si>
    <t>CODICE FISCALE</t>
  </si>
  <si>
    <t>IMPONIBILE</t>
  </si>
  <si>
    <t>IMPORTO DOVUTO</t>
  </si>
  <si>
    <t>Quadro V1 Sez. II° - Dati AMMINISTRAZIONE (Ministero)</t>
  </si>
  <si>
    <t>RIEPILOGO   VERSAMENTI   A   CARICO  DELL'ISCRITTO</t>
  </si>
  <si>
    <t>CASSA PENSIONE</t>
  </si>
  <si>
    <t>FONDO CREDITO</t>
  </si>
  <si>
    <t>OPERA DI PREVIDENZA</t>
  </si>
  <si>
    <t>DATA</t>
  </si>
  <si>
    <t>IMPORTO</t>
  </si>
  <si>
    <r>
      <t xml:space="preserve">ARRETRATI </t>
    </r>
    <r>
      <rPr>
        <sz val="7"/>
        <rFont val="Arial"/>
        <family val="2"/>
      </rPr>
      <t>(solo su Indennità di Amministr.)</t>
    </r>
  </si>
  <si>
    <r>
      <t>Retribuzione Annua</t>
    </r>
    <r>
      <rPr>
        <sz val="9"/>
        <rFont val="Arial"/>
        <family val="2"/>
      </rPr>
      <t xml:space="preserve"> complessiva</t>
    </r>
  </si>
  <si>
    <t>Quadro EO e V1 sez. I° e II°</t>
  </si>
  <si>
    <t>NATO A LECCE IL 28/10/1948</t>
  </si>
  <si>
    <t>PTRLDA48R28F604T</t>
  </si>
  <si>
    <t>STIPENDIO BASE CONGLOBATO</t>
  </si>
  <si>
    <r>
      <t xml:space="preserve">ARRETRATI </t>
    </r>
    <r>
      <rPr>
        <sz val="7"/>
        <rFont val="Arial"/>
        <family val="2"/>
      </rPr>
      <t>(solo su retrib. fissa e continuativa)</t>
    </r>
  </si>
  <si>
    <r>
      <t xml:space="preserve">TREDICESIMA </t>
    </r>
    <r>
      <rPr>
        <sz val="7"/>
        <color indexed="12"/>
        <rFont val="Arial"/>
        <family val="2"/>
      </rPr>
      <t>(solo nel mese di dicembre)</t>
    </r>
  </si>
  <si>
    <t>INQUADRAMENTO</t>
  </si>
  <si>
    <t>Pensionist.</t>
  </si>
  <si>
    <t>Previdenz.</t>
  </si>
  <si>
    <t>INDENNITA' NON ANNUALIZZABILI</t>
  </si>
  <si>
    <r>
      <t xml:space="preserve">CON LA DMA di </t>
    </r>
    <r>
      <rPr>
        <b/>
        <sz val="7"/>
        <color indexed="12"/>
        <rFont val="Times New Roman"/>
        <family val="1"/>
      </rPr>
      <t>DICEMBRE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(Si calcola  l' 1% su detta eccedenza)</t>
    </r>
  </si>
  <si>
    <t>ANNO  2005</t>
  </si>
  <si>
    <t>TOTALE</t>
  </si>
  <si>
    <t>VERSAMENTO ANNUALE</t>
  </si>
  <si>
    <t>IMPONIBILE AI FINI TFS</t>
  </si>
  <si>
    <t>IMPONIBILE CASSA CREDITO</t>
  </si>
  <si>
    <t>CF: 80184430587</t>
  </si>
  <si>
    <r>
      <t xml:space="preserve">DMA </t>
    </r>
    <r>
      <rPr>
        <b/>
        <sz val="22"/>
        <color indexed="12"/>
        <rFont val="Times New Roman"/>
        <family val="1"/>
      </rPr>
      <t xml:space="preserve"> - </t>
    </r>
    <r>
      <rPr>
        <b/>
        <sz val="22"/>
        <color indexed="10"/>
        <rFont val="Times New Roman"/>
        <family val="1"/>
      </rPr>
      <t>D</t>
    </r>
    <r>
      <rPr>
        <b/>
        <sz val="22"/>
        <color indexed="12"/>
        <rFont val="Times New Roman"/>
        <family val="1"/>
      </rPr>
      <t xml:space="preserve">enuncia </t>
    </r>
    <r>
      <rPr>
        <b/>
        <sz val="22"/>
        <color indexed="10"/>
        <rFont val="Times New Roman"/>
        <family val="1"/>
      </rPr>
      <t>M</t>
    </r>
    <r>
      <rPr>
        <b/>
        <sz val="22"/>
        <color indexed="12"/>
        <rFont val="Times New Roman"/>
        <family val="1"/>
      </rPr>
      <t xml:space="preserve">ensile </t>
    </r>
    <r>
      <rPr>
        <b/>
        <sz val="22"/>
        <color indexed="10"/>
        <rFont val="Times New Roman"/>
        <family val="1"/>
      </rPr>
      <t>A</t>
    </r>
    <r>
      <rPr>
        <b/>
        <sz val="22"/>
        <color indexed="12"/>
        <rFont val="Times New Roman"/>
        <family val="1"/>
      </rPr>
      <t>nalitica</t>
    </r>
  </si>
  <si>
    <t>GENNAIO 2005</t>
  </si>
  <si>
    <t>Sez. II° - Amministrazioni Versanti  - (Imponibile Pensinistico)</t>
  </si>
  <si>
    <t>Sez. II° - Amministrazioni Versanti  - (Imponibile TFS)</t>
  </si>
  <si>
    <t>FEBBRAIO 2005</t>
  </si>
  <si>
    <t>MARZO 2005</t>
  </si>
  <si>
    <t>APRILE 2005</t>
  </si>
  <si>
    <t>MAGGIO 2005</t>
  </si>
  <si>
    <t>GIUGNO 2005</t>
  </si>
  <si>
    <t>LUGLIO 2005</t>
  </si>
  <si>
    <t>AGOSTO 2005</t>
  </si>
  <si>
    <t>SETTEMBRE 2005</t>
  </si>
  <si>
    <t>OTTOBRE 2005</t>
  </si>
  <si>
    <t>NOVEMBRE 2005</t>
  </si>
  <si>
    <t>DICEMBRE 2005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</si>
</sst>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* #,##0.00000_-;\-* #,##0.00000_-;_-* &quot;-&quot;?????_-;_-@_-"/>
    <numFmt numFmtId="172" formatCode="[$-410]dddd\ d\ mmmm\ yyyy"/>
    <numFmt numFmtId="173" formatCode="[$-410]d\-mmm\-yyyy;@"/>
    <numFmt numFmtId="174" formatCode="#,##0.00_ ;\-#,##0.00\ "/>
    <numFmt numFmtId="175" formatCode="d/m/yyyy;@"/>
  </numFmts>
  <fonts count="67"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b/>
      <sz val="20"/>
      <color indexed="10"/>
      <name val="Times New Roman"/>
      <family val="1"/>
    </font>
    <font>
      <b/>
      <sz val="16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12"/>
      <name val="Arial"/>
      <family val="0"/>
    </font>
    <font>
      <sz val="10"/>
      <color indexed="55"/>
      <name val="Arial"/>
      <family val="0"/>
    </font>
    <font>
      <sz val="12"/>
      <color indexed="55"/>
      <name val="Times New Roman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sz val="8"/>
      <name val="Arial"/>
      <family val="2"/>
    </font>
    <font>
      <sz val="7"/>
      <name val="Times New Roman"/>
      <family val="0"/>
    </font>
    <font>
      <b/>
      <sz val="11"/>
      <name val="Arial"/>
      <family val="0"/>
    </font>
    <font>
      <sz val="9"/>
      <color indexed="10"/>
      <name val="Arial"/>
      <family val="2"/>
    </font>
    <font>
      <sz val="9"/>
      <name val="Times New Roman"/>
      <family val="0"/>
    </font>
    <font>
      <sz val="6"/>
      <name val="Times New Roman"/>
      <family val="1"/>
    </font>
    <font>
      <sz val="7"/>
      <color indexed="12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7"/>
      <color indexed="12"/>
      <name val="Times New Roman"/>
      <family val="1"/>
    </font>
    <font>
      <b/>
      <i/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Tahoma"/>
      <family val="2"/>
    </font>
    <font>
      <b/>
      <sz val="14"/>
      <color indexed="10"/>
      <name val="Tahoma"/>
      <family val="2"/>
    </font>
    <font>
      <b/>
      <i/>
      <sz val="14"/>
      <color indexed="10"/>
      <name val="Tahoma"/>
      <family val="2"/>
    </font>
    <font>
      <sz val="14"/>
      <color indexed="12"/>
      <name val="Tahoma"/>
      <family val="2"/>
    </font>
    <font>
      <sz val="14"/>
      <color indexed="10"/>
      <name val="Tahoma"/>
      <family val="2"/>
    </font>
    <font>
      <sz val="11"/>
      <name val="Arial"/>
      <family val="0"/>
    </font>
    <font>
      <sz val="11"/>
      <color indexed="55"/>
      <name val="Arial"/>
      <family val="0"/>
    </font>
    <font>
      <b/>
      <sz val="10"/>
      <color indexed="12"/>
      <name val="Arial"/>
      <family val="2"/>
    </font>
    <font>
      <sz val="6"/>
      <color indexed="12"/>
      <name val="Times New Roman"/>
      <family val="1"/>
    </font>
    <font>
      <b/>
      <sz val="8"/>
      <name val="Tahoma"/>
      <family val="0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i/>
      <sz val="12"/>
      <color indexed="10"/>
      <name val="Tahoma"/>
      <family val="2"/>
    </font>
    <font>
      <i/>
      <sz val="14"/>
      <color indexed="10"/>
      <name val="Tahoma"/>
      <family val="2"/>
    </font>
    <font>
      <b/>
      <i/>
      <sz val="11"/>
      <color indexed="10"/>
      <name val="Tahoma"/>
      <family val="2"/>
    </font>
    <font>
      <b/>
      <i/>
      <sz val="12"/>
      <color indexed="12"/>
      <name val="Tahoma"/>
      <family val="2"/>
    </font>
    <font>
      <b/>
      <sz val="22"/>
      <color indexed="10"/>
      <name val="Times New Roman"/>
      <family val="1"/>
    </font>
    <font>
      <b/>
      <sz val="22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4"/>
      <color indexed="12"/>
      <name val="Tahoma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2"/>
      </left>
      <right style="hair">
        <color indexed="10"/>
      </right>
      <top style="double">
        <color indexed="12"/>
      </top>
      <bottom style="double">
        <color indexed="12"/>
      </bottom>
    </border>
    <border>
      <left style="hair">
        <color indexed="10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14" fillId="2" borderId="4" xfId="0" applyFont="1" applyFill="1" applyBorder="1" applyAlignment="1" applyProtection="1">
      <alignment vertical="center"/>
      <protection hidden="1"/>
    </xf>
    <xf numFmtId="43" fontId="20" fillId="0" borderId="5" xfId="2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3" fontId="16" fillId="2" borderId="5" xfId="20" applyNumberFormat="1" applyFont="1" applyFill="1" applyBorder="1" applyAlignment="1" applyProtection="1">
      <alignment horizontal="center" vertical="center"/>
      <protection hidden="1"/>
    </xf>
    <xf numFmtId="1" fontId="19" fillId="0" borderId="6" xfId="0" applyNumberFormat="1" applyFont="1" applyFill="1" applyBorder="1" applyAlignment="1" applyProtection="1">
      <alignment horizontal="center" vertical="center"/>
      <protection hidden="1"/>
    </xf>
    <xf numFmtId="43" fontId="9" fillId="0" borderId="5" xfId="0" applyNumberFormat="1" applyFont="1" applyFill="1" applyBorder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174" fontId="10" fillId="2" borderId="5" xfId="0" applyNumberFormat="1" applyFont="1" applyFill="1" applyBorder="1" applyAlignment="1" applyProtection="1">
      <alignment horizontal="center" vertical="center"/>
      <protection hidden="1"/>
    </xf>
    <xf numFmtId="43" fontId="9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 horizontal="center" vertical="center"/>
    </xf>
    <xf numFmtId="43" fontId="16" fillId="3" borderId="5" xfId="20" applyNumberFormat="1" applyFont="1" applyFill="1" applyBorder="1" applyAlignment="1" applyProtection="1">
      <alignment horizontal="center" vertical="center"/>
      <protection locked="0"/>
    </xf>
    <xf numFmtId="43" fontId="20" fillId="3" borderId="5" xfId="19" applyNumberFormat="1" applyFont="1" applyFill="1" applyBorder="1" applyAlignment="1" applyProtection="1">
      <alignment horizontal="center" vertical="center"/>
      <protection locked="0"/>
    </xf>
    <xf numFmtId="0" fontId="16" fillId="4" borderId="0" xfId="20" applyNumberFormat="1" applyFont="1" applyFill="1" applyAlignment="1" applyProtection="1">
      <alignment horizontal="center" vertical="center"/>
      <protection hidden="1"/>
    </xf>
    <xf numFmtId="0" fontId="3" fillId="4" borderId="0" xfId="20" applyNumberForma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2" fillId="4" borderId="0" xfId="20" applyNumberFormat="1" applyFont="1" applyFill="1" applyAlignment="1" applyProtection="1">
      <alignment vertical="center"/>
      <protection hidden="1"/>
    </xf>
    <xf numFmtId="4" fontId="0" fillId="4" borderId="0" xfId="20" applyNumberFormat="1" applyFont="1" applyFill="1" applyAlignment="1" applyProtection="1">
      <alignment vertical="center"/>
      <protection hidden="1"/>
    </xf>
    <xf numFmtId="4" fontId="23" fillId="4" borderId="0" xfId="20" applyNumberFormat="1" applyFont="1" applyFill="1" applyAlignment="1" applyProtection="1">
      <alignment vertical="center"/>
      <protection hidden="1"/>
    </xf>
    <xf numFmtId="0" fontId="16" fillId="4" borderId="0" xfId="20" applyFont="1" applyFill="1" applyAlignment="1" applyProtection="1">
      <alignment horizontal="center" vertical="center"/>
      <protection hidden="1"/>
    </xf>
    <xf numFmtId="0" fontId="22" fillId="4" borderId="0" xfId="20" applyFont="1" applyFill="1" applyProtection="1">
      <alignment/>
      <protection hidden="1"/>
    </xf>
    <xf numFmtId="0" fontId="3" fillId="4" borderId="0" xfId="20" applyFill="1" applyProtection="1">
      <alignment/>
      <protection hidden="1"/>
    </xf>
    <xf numFmtId="4" fontId="16" fillId="4" borderId="0" xfId="20" applyNumberFormat="1" applyFont="1" applyFill="1" applyAlignment="1" applyProtection="1">
      <alignment horizontal="center" vertical="center"/>
      <protection hidden="1"/>
    </xf>
    <xf numFmtId="0" fontId="17" fillId="4" borderId="0" xfId="20" applyNumberFormat="1" applyFont="1" applyFill="1" applyAlignment="1" applyProtection="1">
      <alignment vertical="center"/>
      <protection hidden="1"/>
    </xf>
    <xf numFmtId="0" fontId="22" fillId="4" borderId="0" xfId="20" applyFont="1" applyFill="1" applyAlignment="1" applyProtection="1">
      <alignment vertical="center"/>
      <protection hidden="1"/>
    </xf>
    <xf numFmtId="4" fontId="22" fillId="4" borderId="0" xfId="20" applyNumberFormat="1" applyFont="1" applyFill="1" applyAlignment="1" applyProtection="1">
      <alignment vertical="center"/>
      <protection hidden="1"/>
    </xf>
    <xf numFmtId="0" fontId="3" fillId="4" borderId="0" xfId="20" applyFill="1" applyAlignment="1" applyProtection="1">
      <alignment vertical="center"/>
      <protection hidden="1"/>
    </xf>
    <xf numFmtId="4" fontId="3" fillId="4" borderId="0" xfId="20" applyNumberFormat="1" applyFill="1" applyProtection="1">
      <alignment/>
      <protection hidden="1"/>
    </xf>
    <xf numFmtId="0" fontId="17" fillId="4" borderId="0" xfId="20" applyFont="1" applyFill="1" applyProtection="1">
      <alignment/>
      <protection hidden="1"/>
    </xf>
    <xf numFmtId="0" fontId="24" fillId="4" borderId="0" xfId="20" applyFont="1" applyFill="1" applyAlignment="1" applyProtection="1">
      <alignment vertical="center"/>
      <protection hidden="1"/>
    </xf>
    <xf numFmtId="4" fontId="32" fillId="4" borderId="0" xfId="20" applyNumberFormat="1" applyFont="1" applyFill="1" applyAlignment="1" applyProtection="1">
      <alignment horizontal="center" vertical="center"/>
      <protection hidden="1"/>
    </xf>
    <xf numFmtId="0" fontId="35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Border="1" applyAlignment="1" applyProtection="1">
      <alignment horizontal="center"/>
      <protection hidden="1"/>
    </xf>
    <xf numFmtId="0" fontId="17" fillId="4" borderId="0" xfId="2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49" fontId="9" fillId="4" borderId="0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Alignment="1">
      <alignment/>
    </xf>
    <xf numFmtId="0" fontId="25" fillId="4" borderId="0" xfId="0" applyFont="1" applyFill="1" applyAlignment="1">
      <alignment/>
    </xf>
    <xf numFmtId="0" fontId="35" fillId="4" borderId="0" xfId="0" applyFont="1" applyFill="1" applyBorder="1" applyAlignment="1" applyProtection="1">
      <alignment/>
      <protection hidden="1"/>
    </xf>
    <xf numFmtId="43" fontId="9" fillId="4" borderId="0" xfId="0" applyNumberFormat="1" applyFont="1" applyFill="1" applyBorder="1" applyAlignment="1" applyProtection="1">
      <alignment vertical="center"/>
      <protection hidden="1"/>
    </xf>
    <xf numFmtId="49" fontId="8" fillId="2" borderId="7" xfId="0" applyNumberFormat="1" applyFont="1" applyFill="1" applyBorder="1" applyAlignment="1" applyProtection="1">
      <alignment horizontal="center" vertical="center"/>
      <protection hidden="1"/>
    </xf>
    <xf numFmtId="4" fontId="29" fillId="2" borderId="8" xfId="0" applyNumberFormat="1" applyFont="1" applyFill="1" applyBorder="1" applyAlignment="1" applyProtection="1">
      <alignment horizontal="left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16" fillId="5" borderId="10" xfId="20" applyNumberFormat="1" applyFont="1" applyFill="1" applyBorder="1" applyAlignment="1" applyProtection="1">
      <alignment horizontal="center" vertical="center"/>
      <protection hidden="1"/>
    </xf>
    <xf numFmtId="0" fontId="16" fillId="5" borderId="10" xfId="20" applyFont="1" applyFill="1" applyBorder="1" applyAlignment="1" applyProtection="1">
      <alignment horizontal="center" vertical="center"/>
      <protection hidden="1"/>
    </xf>
    <xf numFmtId="43" fontId="0" fillId="0" borderId="0" xfId="0" applyNumberFormat="1" applyAlignment="1">
      <alignment/>
    </xf>
    <xf numFmtId="43" fontId="49" fillId="2" borderId="11" xfId="2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0" xfId="20" applyNumberFormat="1" applyFill="1" applyAlignment="1" applyProtection="1">
      <alignment vertical="center"/>
      <protection/>
    </xf>
    <xf numFmtId="0" fontId="16" fillId="5" borderId="10" xfId="20" applyNumberFormat="1" applyFont="1" applyFill="1" applyBorder="1" applyAlignment="1" applyProtection="1">
      <alignment horizontal="center" vertical="center"/>
      <protection/>
    </xf>
    <xf numFmtId="43" fontId="32" fillId="0" borderId="5" xfId="20" applyNumberFormat="1" applyFont="1" applyBorder="1" applyAlignment="1" applyProtection="1">
      <alignment horizontal="center" vertical="center"/>
      <protection/>
    </xf>
    <xf numFmtId="0" fontId="9" fillId="4" borderId="0" xfId="0" applyFont="1" applyFill="1" applyAlignment="1" applyProtection="1">
      <alignment horizontal="center" vertical="center"/>
      <protection/>
    </xf>
    <xf numFmtId="4" fontId="16" fillId="4" borderId="0" xfId="20" applyNumberFormat="1" applyFont="1" applyFill="1" applyAlignment="1" applyProtection="1">
      <alignment horizontal="center" vertical="center"/>
      <protection/>
    </xf>
    <xf numFmtId="0" fontId="17" fillId="4" borderId="0" xfId="20" applyNumberFormat="1" applyFont="1" applyFill="1" applyAlignment="1" applyProtection="1">
      <alignment vertical="center"/>
      <protection/>
    </xf>
    <xf numFmtId="0" fontId="16" fillId="4" borderId="0" xfId="20" applyNumberFormat="1" applyFont="1" applyFill="1" applyAlignment="1" applyProtection="1">
      <alignment horizontal="center" vertical="center"/>
      <protection/>
    </xf>
    <xf numFmtId="0" fontId="22" fillId="4" borderId="0" xfId="20" applyNumberFormat="1" applyFont="1" applyFill="1" applyAlignment="1" applyProtection="1">
      <alignment vertical="center"/>
      <protection/>
    </xf>
    <xf numFmtId="4" fontId="0" fillId="4" borderId="0" xfId="20" applyNumberFormat="1" applyFont="1" applyFill="1" applyAlignment="1" applyProtection="1">
      <alignment vertical="center"/>
      <protection/>
    </xf>
    <xf numFmtId="4" fontId="23" fillId="4" borderId="0" xfId="20" applyNumberFormat="1" applyFont="1" applyFill="1" applyAlignment="1" applyProtection="1">
      <alignment vertical="center"/>
      <protection/>
    </xf>
    <xf numFmtId="0" fontId="16" fillId="4" borderId="0" xfId="20" applyFont="1" applyFill="1" applyAlignment="1" applyProtection="1">
      <alignment horizontal="center" vertical="center"/>
      <protection/>
    </xf>
    <xf numFmtId="0" fontId="22" fillId="4" borderId="0" xfId="20" applyFont="1" applyFill="1" applyProtection="1">
      <alignment/>
      <protection/>
    </xf>
    <xf numFmtId="0" fontId="3" fillId="4" borderId="0" xfId="20" applyFill="1" applyProtection="1">
      <alignment/>
      <protection/>
    </xf>
    <xf numFmtId="0" fontId="22" fillId="4" borderId="0" xfId="20" applyFont="1" applyFill="1" applyAlignment="1" applyProtection="1">
      <alignment vertical="center"/>
      <protection/>
    </xf>
    <xf numFmtId="4" fontId="22" fillId="4" borderId="0" xfId="20" applyNumberFormat="1" applyFont="1" applyFill="1" applyAlignment="1" applyProtection="1">
      <alignment vertical="center"/>
      <protection/>
    </xf>
    <xf numFmtId="0" fontId="3" fillId="4" borderId="0" xfId="20" applyFill="1" applyAlignment="1" applyProtection="1">
      <alignment vertical="center"/>
      <protection/>
    </xf>
    <xf numFmtId="0" fontId="16" fillId="5" borderId="10" xfId="20" applyFont="1" applyFill="1" applyBorder="1" applyAlignment="1" applyProtection="1">
      <alignment horizontal="center" vertical="center"/>
      <protection/>
    </xf>
    <xf numFmtId="4" fontId="3" fillId="4" borderId="0" xfId="20" applyNumberFormat="1" applyFill="1" applyProtection="1">
      <alignment/>
      <protection/>
    </xf>
    <xf numFmtId="0" fontId="17" fillId="4" borderId="0" xfId="20" applyFont="1" applyFill="1" applyProtection="1">
      <alignment/>
      <protection/>
    </xf>
    <xf numFmtId="43" fontId="16" fillId="2" borderId="5" xfId="20" applyNumberFormat="1" applyFont="1" applyFill="1" applyBorder="1" applyAlignment="1" applyProtection="1">
      <alignment horizontal="center" vertical="center"/>
      <protection/>
    </xf>
    <xf numFmtId="0" fontId="47" fillId="4" borderId="0" xfId="20" applyFont="1" applyFill="1" applyAlignment="1" applyProtection="1">
      <alignment vertical="center"/>
      <protection/>
    </xf>
    <xf numFmtId="0" fontId="48" fillId="4" borderId="0" xfId="2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4" fontId="29" fillId="2" borderId="8" xfId="0" applyNumberFormat="1" applyFont="1" applyFill="1" applyBorder="1" applyAlignment="1" applyProtection="1">
      <alignment horizontal="left" vertical="center"/>
      <protection/>
    </xf>
    <xf numFmtId="4" fontId="32" fillId="4" borderId="0" xfId="20" applyNumberFormat="1" applyFont="1" applyFill="1" applyAlignment="1" applyProtection="1">
      <alignment horizontal="center" vertical="center"/>
      <protection/>
    </xf>
    <xf numFmtId="0" fontId="17" fillId="4" borderId="0" xfId="20" applyFont="1" applyFill="1" applyAlignment="1" applyProtection="1">
      <alignment horizontal="left"/>
      <protection/>
    </xf>
    <xf numFmtId="0" fontId="47" fillId="4" borderId="0" xfId="20" applyFont="1" applyFill="1" applyProtection="1">
      <alignment/>
      <protection/>
    </xf>
    <xf numFmtId="0" fontId="35" fillId="4" borderId="0" xfId="0" applyFont="1" applyFill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3" fontId="14" fillId="0" borderId="5" xfId="0" applyNumberFormat="1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35" fillId="2" borderId="5" xfId="0" applyFont="1" applyFill="1" applyBorder="1" applyAlignment="1" applyProtection="1">
      <alignment horizontal="center"/>
      <protection/>
    </xf>
    <xf numFmtId="0" fontId="35" fillId="4" borderId="0" xfId="0" applyFont="1" applyFill="1" applyBorder="1" applyAlignment="1" applyProtection="1">
      <alignment/>
      <protection/>
    </xf>
    <xf numFmtId="173" fontId="31" fillId="2" borderId="5" xfId="0" applyNumberFormat="1" applyFont="1" applyFill="1" applyBorder="1" applyAlignment="1" applyProtection="1">
      <alignment horizontal="center" vertical="center" wrapText="1"/>
      <protection/>
    </xf>
    <xf numFmtId="174" fontId="10" fillId="2" borderId="5" xfId="0" applyNumberFormat="1" applyFont="1" applyFill="1" applyBorder="1" applyAlignment="1" applyProtection="1">
      <alignment horizontal="center" vertical="center"/>
      <protection/>
    </xf>
    <xf numFmtId="43" fontId="9" fillId="4" borderId="0" xfId="0" applyNumberFormat="1" applyFont="1" applyFill="1" applyBorder="1" applyAlignment="1" applyProtection="1">
      <alignment vertical="center"/>
      <protection/>
    </xf>
    <xf numFmtId="173" fontId="13" fillId="3" borderId="5" xfId="0" applyNumberFormat="1" applyFont="1" applyFill="1" applyBorder="1" applyAlignment="1" applyProtection="1">
      <alignment horizontal="center" vertical="center"/>
      <protection locked="0"/>
    </xf>
    <xf numFmtId="0" fontId="17" fillId="2" borderId="12" xfId="20" applyFont="1" applyFill="1" applyBorder="1" applyAlignment="1" applyProtection="1">
      <alignment horizontal="left" vertical="center"/>
      <protection hidden="1"/>
    </xf>
    <xf numFmtId="0" fontId="17" fillId="2" borderId="13" xfId="20" applyNumberFormat="1" applyFont="1" applyFill="1" applyBorder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/>
      <protection hidden="1"/>
    </xf>
    <xf numFmtId="0" fontId="17" fillId="2" borderId="13" xfId="20" applyFont="1" applyFill="1" applyBorder="1" applyAlignment="1" applyProtection="1">
      <alignment horizontal="left" vertical="center"/>
      <protection hidden="1"/>
    </xf>
    <xf numFmtId="0" fontId="8" fillId="3" borderId="1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vertical="center" wrapText="1"/>
      <protection hidden="1"/>
    </xf>
    <xf numFmtId="0" fontId="62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/>
      <protection hidden="1"/>
    </xf>
    <xf numFmtId="43" fontId="9" fillId="0" borderId="5" xfId="0" applyNumberFormat="1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horizontal="left" vertical="center" wrapText="1"/>
      <protection hidden="1"/>
    </xf>
    <xf numFmtId="0" fontId="34" fillId="0" borderId="8" xfId="0" applyFont="1" applyBorder="1" applyAlignment="1" applyProtection="1">
      <alignment horizontal="left" vertical="center" wrapText="1"/>
      <protection hidden="1"/>
    </xf>
    <xf numFmtId="0" fontId="34" fillId="0" borderId="18" xfId="0" applyFont="1" applyBorder="1" applyAlignment="1" applyProtection="1">
      <alignment horizontal="left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7" fillId="2" borderId="25" xfId="0" applyFont="1" applyFill="1" applyBorder="1" applyAlignment="1" applyProtection="1">
      <alignment horizontal="center" vertical="center"/>
      <protection hidden="1"/>
    </xf>
    <xf numFmtId="0" fontId="37" fillId="2" borderId="26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/>
      <protection locked="0"/>
    </xf>
    <xf numFmtId="0" fontId="17" fillId="2" borderId="12" xfId="20" applyNumberFormat="1" applyFont="1" applyFill="1" applyBorder="1" applyAlignment="1" applyProtection="1">
      <alignment horizontal="left" vertical="center"/>
      <protection hidden="1"/>
    </xf>
    <xf numFmtId="0" fontId="64" fillId="3" borderId="29" xfId="0" applyFont="1" applyFill="1" applyBorder="1" applyAlignment="1" applyProtection="1">
      <alignment horizontal="center"/>
      <protection locked="0"/>
    </xf>
    <xf numFmtId="0" fontId="64" fillId="3" borderId="28" xfId="0" applyFont="1" applyFill="1" applyBorder="1" applyAlignment="1" applyProtection="1">
      <alignment horizontal="center"/>
      <protection locked="0"/>
    </xf>
    <xf numFmtId="0" fontId="15" fillId="2" borderId="13" xfId="0" applyFont="1" applyFill="1" applyBorder="1" applyAlignment="1" applyProtection="1">
      <alignment horizontal="center"/>
      <protection hidden="1"/>
    </xf>
    <xf numFmtId="0" fontId="15" fillId="2" borderId="8" xfId="0" applyFont="1" applyFill="1" applyBorder="1" applyAlignment="1" applyProtection="1">
      <alignment horizontal="center"/>
      <protection hidden="1"/>
    </xf>
    <xf numFmtId="0" fontId="18" fillId="5" borderId="25" xfId="20" applyNumberFormat="1" applyFont="1" applyFill="1" applyBorder="1" applyAlignment="1" applyProtection="1">
      <alignment horizontal="center" vertical="center"/>
      <protection hidden="1"/>
    </xf>
    <xf numFmtId="0" fontId="18" fillId="5" borderId="27" xfId="20" applyNumberFormat="1" applyFont="1" applyFill="1" applyBorder="1" applyAlignment="1" applyProtection="1">
      <alignment horizontal="center" vertical="center"/>
      <protection hidden="1"/>
    </xf>
    <xf numFmtId="0" fontId="18" fillId="5" borderId="26" xfId="20" applyNumberFormat="1" applyFont="1" applyFill="1" applyBorder="1" applyAlignment="1" applyProtection="1">
      <alignment horizontal="center" vertical="center"/>
      <protection hidden="1"/>
    </xf>
    <xf numFmtId="4" fontId="19" fillId="0" borderId="30" xfId="20" applyNumberFormat="1" applyFont="1" applyBorder="1" applyAlignment="1" applyProtection="1">
      <alignment vertical="center"/>
      <protection hidden="1"/>
    </xf>
    <xf numFmtId="4" fontId="19" fillId="0" borderId="31" xfId="20" applyNumberFormat="1" applyFont="1" applyBorder="1" applyAlignment="1" applyProtection="1">
      <alignment vertical="center"/>
      <protection hidden="1"/>
    </xf>
    <xf numFmtId="170" fontId="19" fillId="2" borderId="30" xfId="17" applyFont="1" applyFill="1" applyBorder="1" applyAlignment="1" applyProtection="1">
      <alignment horizontal="left" vertical="center"/>
      <protection hidden="1"/>
    </xf>
    <xf numFmtId="170" fontId="19" fillId="2" borderId="31" xfId="17" applyFont="1" applyFill="1" applyBorder="1" applyAlignment="1" applyProtection="1">
      <alignment horizontal="left" vertical="center"/>
      <protection hidden="1"/>
    </xf>
    <xf numFmtId="0" fontId="17" fillId="0" borderId="13" xfId="20" applyNumberFormat="1" applyFont="1" applyBorder="1" applyAlignment="1" applyProtection="1">
      <alignment horizontal="left" vertical="center"/>
      <protection hidden="1"/>
    </xf>
    <xf numFmtId="0" fontId="17" fillId="0" borderId="12" xfId="20" applyNumberFormat="1" applyFont="1" applyBorder="1" applyAlignment="1" applyProtection="1">
      <alignment horizontal="left" vertical="center"/>
      <protection hidden="1"/>
    </xf>
    <xf numFmtId="0" fontId="17" fillId="0" borderId="8" xfId="20" applyNumberFormat="1" applyFont="1" applyBorder="1" applyAlignment="1" applyProtection="1">
      <alignment horizontal="left" vertical="center"/>
      <protection hidden="1"/>
    </xf>
    <xf numFmtId="0" fontId="17" fillId="2" borderId="8" xfId="20" applyNumberFormat="1" applyFont="1" applyFill="1" applyBorder="1" applyAlignment="1" applyProtection="1">
      <alignment horizontal="left" vertical="center"/>
      <protection hidden="1"/>
    </xf>
    <xf numFmtId="4" fontId="17" fillId="2" borderId="13" xfId="20" applyNumberFormat="1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170" fontId="19" fillId="0" borderId="30" xfId="17" applyFont="1" applyBorder="1" applyAlignment="1" applyProtection="1">
      <alignment horizontal="left" vertical="center"/>
      <protection hidden="1"/>
    </xf>
    <xf numFmtId="170" fontId="19" fillId="0" borderId="31" xfId="17" applyFont="1" applyBorder="1" applyAlignment="1" applyProtection="1">
      <alignment horizontal="left" vertical="center"/>
      <protection hidden="1"/>
    </xf>
    <xf numFmtId="4" fontId="3" fillId="2" borderId="13" xfId="20" applyNumberFormat="1" applyFont="1" applyFill="1" applyBorder="1" applyAlignment="1" applyProtection="1">
      <alignment horizontal="left" vertical="center"/>
      <protection hidden="1"/>
    </xf>
    <xf numFmtId="4" fontId="3" fillId="2" borderId="8" xfId="20" applyNumberFormat="1" applyFont="1" applyFill="1" applyBorder="1" applyAlignment="1" applyProtection="1">
      <alignment horizontal="left" vertical="center"/>
      <protection hidden="1"/>
    </xf>
    <xf numFmtId="4" fontId="33" fillId="2" borderId="29" xfId="20" applyNumberFormat="1" applyFont="1" applyFill="1" applyBorder="1" applyAlignment="1" applyProtection="1">
      <alignment horizontal="center"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4" fontId="17" fillId="2" borderId="32" xfId="20" applyNumberFormat="1" applyFont="1" applyFill="1" applyBorder="1" applyAlignment="1" applyProtection="1">
      <alignment horizontal="left"/>
      <protection hidden="1"/>
    </xf>
    <xf numFmtId="0" fontId="0" fillId="2" borderId="33" xfId="0" applyFill="1" applyBorder="1" applyAlignment="1" applyProtection="1">
      <alignment horizontal="left"/>
      <protection hidden="1"/>
    </xf>
    <xf numFmtId="0" fontId="0" fillId="2" borderId="34" xfId="0" applyFill="1" applyBorder="1" applyAlignment="1" applyProtection="1">
      <alignment horizontal="left"/>
      <protection hidden="1"/>
    </xf>
    <xf numFmtId="4" fontId="19" fillId="2" borderId="30" xfId="20" applyNumberFormat="1" applyFont="1" applyFill="1" applyBorder="1" applyAlignment="1" applyProtection="1">
      <alignment horizontal="left" vertical="center"/>
      <protection hidden="1"/>
    </xf>
    <xf numFmtId="4" fontId="19" fillId="2" borderId="31" xfId="20" applyNumberFormat="1" applyFont="1" applyFill="1" applyBorder="1" applyAlignment="1" applyProtection="1">
      <alignment horizontal="left" vertical="center"/>
      <protection hidden="1"/>
    </xf>
    <xf numFmtId="4" fontId="17" fillId="2" borderId="13" xfId="20" applyNumberFormat="1" applyFont="1" applyFill="1" applyBorder="1" applyAlignment="1" applyProtection="1">
      <alignment horizontal="left" vertical="center"/>
      <protection hidden="1"/>
    </xf>
    <xf numFmtId="4" fontId="17" fillId="2" borderId="12" xfId="20" applyNumberFormat="1" applyFont="1" applyFill="1" applyBorder="1" applyAlignment="1" applyProtection="1">
      <alignment horizontal="left" vertical="center"/>
      <protection hidden="1"/>
    </xf>
    <xf numFmtId="0" fontId="35" fillId="2" borderId="5" xfId="0" applyFont="1" applyFill="1" applyBorder="1" applyAlignment="1" applyProtection="1">
      <alignment horizontal="center"/>
      <protection hidden="1"/>
    </xf>
    <xf numFmtId="4" fontId="28" fillId="2" borderId="5" xfId="20" applyNumberFormat="1" applyFont="1" applyFill="1" applyBorder="1" applyAlignment="1" applyProtection="1">
      <alignment horizontal="center" vertical="center"/>
      <protection hidden="1"/>
    </xf>
    <xf numFmtId="4" fontId="28" fillId="2" borderId="13" xfId="20" applyNumberFormat="1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35" fillId="4" borderId="0" xfId="0" applyFont="1" applyFill="1" applyAlignment="1" applyProtection="1">
      <alignment horizontal="center"/>
      <protection hidden="1"/>
    </xf>
    <xf numFmtId="4" fontId="26" fillId="2" borderId="13" xfId="20" applyNumberFormat="1" applyFont="1" applyFill="1" applyBorder="1" applyAlignment="1" applyProtection="1">
      <alignment horizontal="left" vertical="center"/>
      <protection hidden="1"/>
    </xf>
    <xf numFmtId="4" fontId="27" fillId="2" borderId="12" xfId="20" applyNumberFormat="1" applyFont="1" applyFill="1" applyBorder="1" applyAlignment="1" applyProtection="1">
      <alignment horizontal="left" vertical="center"/>
      <protection hidden="1"/>
    </xf>
    <xf numFmtId="4" fontId="31" fillId="2" borderId="5" xfId="20" applyNumberFormat="1" applyFont="1" applyFill="1" applyBorder="1" applyAlignment="1" applyProtection="1">
      <alignment vertical="center"/>
      <protection hidden="1"/>
    </xf>
    <xf numFmtId="0" fontId="31" fillId="2" borderId="5" xfId="0" applyFont="1" applyFill="1" applyBorder="1" applyAlignment="1" applyProtection="1">
      <alignment vertical="center"/>
      <protection hidden="1"/>
    </xf>
    <xf numFmtId="174" fontId="10" fillId="2" borderId="13" xfId="0" applyNumberFormat="1" applyFont="1" applyFill="1" applyBorder="1" applyAlignment="1" applyProtection="1">
      <alignment horizontal="center" vertical="center"/>
      <protection hidden="1"/>
    </xf>
    <xf numFmtId="174" fontId="10" fillId="2" borderId="12" xfId="0" applyNumberFormat="1" applyFont="1" applyFill="1" applyBorder="1" applyAlignment="1" applyProtection="1">
      <alignment horizontal="center" vertical="center"/>
      <protection hidden="1"/>
    </xf>
    <xf numFmtId="173" fontId="13" fillId="3" borderId="13" xfId="0" applyNumberFormat="1" applyFont="1" applyFill="1" applyBorder="1" applyAlignment="1" applyProtection="1">
      <alignment horizontal="center" vertical="center"/>
      <protection locked="0"/>
    </xf>
    <xf numFmtId="173" fontId="13" fillId="3" borderId="8" xfId="0" applyNumberFormat="1" applyFont="1" applyFill="1" applyBorder="1" applyAlignment="1" applyProtection="1">
      <alignment horizontal="center" vertical="center"/>
      <protection locked="0"/>
    </xf>
    <xf numFmtId="173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horizontal="left" vertical="center"/>
      <protection hidden="1"/>
    </xf>
    <xf numFmtId="0" fontId="34" fillId="0" borderId="8" xfId="0" applyFont="1" applyBorder="1" applyAlignment="1" applyProtection="1">
      <alignment horizontal="left" vertical="center"/>
      <protection hidden="1"/>
    </xf>
    <xf numFmtId="4" fontId="17" fillId="2" borderId="35" xfId="20" applyNumberFormat="1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4" borderId="33" xfId="0" applyFont="1" applyFill="1" applyBorder="1" applyAlignment="1" applyProtection="1">
      <alignment horizontal="center"/>
      <protection hidden="1"/>
    </xf>
    <xf numFmtId="4" fontId="3" fillId="4" borderId="8" xfId="20" applyNumberFormat="1" applyFill="1" applyBorder="1" applyAlignment="1" applyProtection="1">
      <alignment horizontal="center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17" fillId="2" borderId="13" xfId="20" applyFont="1" applyFill="1" applyBorder="1" applyAlignment="1" applyProtection="1">
      <alignment horizontal="left" vertical="center"/>
      <protection/>
    </xf>
    <xf numFmtId="0" fontId="17" fillId="2" borderId="12" xfId="20" applyFont="1" applyFill="1" applyBorder="1" applyAlignment="1" applyProtection="1">
      <alignment horizontal="left" vertical="center"/>
      <protection/>
    </xf>
    <xf numFmtId="0" fontId="17" fillId="2" borderId="13" xfId="20" applyNumberFormat="1" applyFont="1" applyFill="1" applyBorder="1" applyAlignment="1" applyProtection="1">
      <alignment horizontal="left" vertical="center"/>
      <protection/>
    </xf>
    <xf numFmtId="0" fontId="17" fillId="2" borderId="12" xfId="20" applyNumberFormat="1" applyFont="1" applyFill="1" applyBorder="1" applyAlignment="1" applyProtection="1">
      <alignment horizontal="left" vertical="center"/>
      <protection/>
    </xf>
    <xf numFmtId="0" fontId="18" fillId="5" borderId="25" xfId="20" applyNumberFormat="1" applyFont="1" applyFill="1" applyBorder="1" applyAlignment="1" applyProtection="1">
      <alignment horizontal="center" vertical="center"/>
      <protection/>
    </xf>
    <xf numFmtId="0" fontId="18" fillId="5" borderId="27" xfId="20" applyNumberFormat="1" applyFont="1" applyFill="1" applyBorder="1" applyAlignment="1" applyProtection="1">
      <alignment horizontal="center" vertical="center"/>
      <protection/>
    </xf>
    <xf numFmtId="0" fontId="18" fillId="5" borderId="26" xfId="20" applyNumberFormat="1" applyFont="1" applyFill="1" applyBorder="1" applyAlignment="1" applyProtection="1">
      <alignment horizontal="center" vertical="center"/>
      <protection/>
    </xf>
    <xf numFmtId="4" fontId="19" fillId="0" borderId="30" xfId="20" applyNumberFormat="1" applyFont="1" applyBorder="1" applyAlignment="1" applyProtection="1">
      <alignment vertical="center"/>
      <protection/>
    </xf>
    <xf numFmtId="4" fontId="19" fillId="0" borderId="31" xfId="20" applyNumberFormat="1" applyFont="1" applyBorder="1" applyAlignment="1" applyProtection="1">
      <alignment vertical="center"/>
      <protection/>
    </xf>
    <xf numFmtId="170" fontId="19" fillId="2" borderId="30" xfId="17" applyFont="1" applyFill="1" applyBorder="1" applyAlignment="1" applyProtection="1">
      <alignment horizontal="left" vertical="center"/>
      <protection/>
    </xf>
    <xf numFmtId="170" fontId="19" fillId="2" borderId="31" xfId="17" applyFont="1" applyFill="1" applyBorder="1" applyAlignment="1" applyProtection="1">
      <alignment horizontal="left" vertical="center"/>
      <protection/>
    </xf>
    <xf numFmtId="0" fontId="17" fillId="0" borderId="12" xfId="20" applyNumberFormat="1" applyFont="1" applyBorder="1" applyAlignment="1" applyProtection="1">
      <alignment horizontal="left" vertical="center"/>
      <protection/>
    </xf>
    <xf numFmtId="0" fontId="17" fillId="0" borderId="8" xfId="20" applyNumberFormat="1" applyFont="1" applyBorder="1" applyAlignment="1" applyProtection="1">
      <alignment horizontal="left" vertical="center"/>
      <protection/>
    </xf>
    <xf numFmtId="0" fontId="17" fillId="2" borderId="8" xfId="20" applyNumberFormat="1" applyFont="1" applyFill="1" applyBorder="1" applyAlignment="1" applyProtection="1">
      <alignment horizontal="left" vertical="center"/>
      <protection/>
    </xf>
    <xf numFmtId="4" fontId="17" fillId="2" borderId="13" xfId="20" applyNumberFormat="1" applyFont="1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170" fontId="19" fillId="0" borderId="30" xfId="17" applyFont="1" applyBorder="1" applyAlignment="1" applyProtection="1">
      <alignment horizontal="left" vertical="center"/>
      <protection/>
    </xf>
    <xf numFmtId="170" fontId="19" fillId="0" borderId="31" xfId="17" applyFont="1" applyBorder="1" applyAlignment="1" applyProtection="1">
      <alignment horizontal="left" vertical="center"/>
      <protection/>
    </xf>
    <xf numFmtId="4" fontId="3" fillId="2" borderId="13" xfId="20" applyNumberFormat="1" applyFont="1" applyFill="1" applyBorder="1" applyAlignment="1" applyProtection="1">
      <alignment horizontal="left" vertical="center"/>
      <protection/>
    </xf>
    <xf numFmtId="4" fontId="3" fillId="2" borderId="8" xfId="20" applyNumberFormat="1" applyFont="1" applyFill="1" applyBorder="1" applyAlignment="1" applyProtection="1">
      <alignment horizontal="left" vertical="center"/>
      <protection/>
    </xf>
    <xf numFmtId="4" fontId="33" fillId="2" borderId="29" xfId="20" applyNumberFormat="1" applyFont="1" applyFill="1" applyBorder="1" applyAlignment="1" applyProtection="1">
      <alignment horizontal="center"/>
      <protection/>
    </xf>
    <xf numFmtId="0" fontId="0" fillId="2" borderId="28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4" fontId="17" fillId="2" borderId="32" xfId="20" applyNumberFormat="1" applyFont="1" applyFill="1" applyBorder="1" applyAlignment="1" applyProtection="1">
      <alignment horizontal="left"/>
      <protection/>
    </xf>
    <xf numFmtId="0" fontId="0" fillId="2" borderId="33" xfId="0" applyFill="1" applyBorder="1" applyAlignment="1" applyProtection="1">
      <alignment horizontal="left"/>
      <protection/>
    </xf>
    <xf numFmtId="0" fontId="0" fillId="2" borderId="34" xfId="0" applyFill="1" applyBorder="1" applyAlignment="1" applyProtection="1">
      <alignment horizontal="left"/>
      <protection/>
    </xf>
    <xf numFmtId="4" fontId="19" fillId="2" borderId="30" xfId="20" applyNumberFormat="1" applyFont="1" applyFill="1" applyBorder="1" applyAlignment="1" applyProtection="1">
      <alignment horizontal="left" vertical="center"/>
      <protection/>
    </xf>
    <xf numFmtId="4" fontId="19" fillId="2" borderId="31" xfId="20" applyNumberFormat="1" applyFont="1" applyFill="1" applyBorder="1" applyAlignment="1" applyProtection="1">
      <alignment horizontal="left" vertical="center"/>
      <protection/>
    </xf>
    <xf numFmtId="4" fontId="17" fillId="2" borderId="13" xfId="20" applyNumberFormat="1" applyFont="1" applyFill="1" applyBorder="1" applyAlignment="1" applyProtection="1">
      <alignment horizontal="left" vertical="center"/>
      <protection/>
    </xf>
    <xf numFmtId="4" fontId="17" fillId="2" borderId="12" xfId="20" applyNumberFormat="1" applyFont="1" applyFill="1" applyBorder="1" applyAlignment="1" applyProtection="1">
      <alignment horizontal="left" vertical="center"/>
      <protection/>
    </xf>
    <xf numFmtId="0" fontId="35" fillId="2" borderId="5" xfId="0" applyFont="1" applyFill="1" applyBorder="1" applyAlignment="1" applyProtection="1">
      <alignment horizontal="center"/>
      <protection/>
    </xf>
    <xf numFmtId="4" fontId="28" fillId="2" borderId="13" xfId="20" applyNumberFormat="1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 horizontal="center"/>
      <protection/>
    </xf>
    <xf numFmtId="0" fontId="8" fillId="2" borderId="17" xfId="0" applyFont="1" applyFill="1" applyBorder="1" applyAlignment="1" applyProtection="1">
      <alignment horizontal="center"/>
      <protection/>
    </xf>
    <xf numFmtId="0" fontId="35" fillId="4" borderId="0" xfId="0" applyFont="1" applyFill="1" applyAlignment="1" applyProtection="1">
      <alignment horizontal="center"/>
      <protection/>
    </xf>
    <xf numFmtId="4" fontId="27" fillId="2" borderId="12" xfId="20" applyNumberFormat="1" applyFont="1" applyFill="1" applyBorder="1" applyAlignment="1" applyProtection="1">
      <alignment horizontal="left" vertical="center"/>
      <protection/>
    </xf>
    <xf numFmtId="4" fontId="31" fillId="2" borderId="5" xfId="20" applyNumberFormat="1" applyFont="1" applyFill="1" applyBorder="1" applyAlignment="1" applyProtection="1">
      <alignment vertical="center"/>
      <protection/>
    </xf>
    <xf numFmtId="0" fontId="31" fillId="2" borderId="5" xfId="0" applyFont="1" applyFill="1" applyBorder="1" applyAlignment="1" applyProtection="1">
      <alignment vertical="center"/>
      <protection/>
    </xf>
    <xf numFmtId="174" fontId="10" fillId="2" borderId="13" xfId="0" applyNumberFormat="1" applyFont="1" applyFill="1" applyBorder="1" applyAlignment="1" applyProtection="1">
      <alignment horizontal="center" vertical="center"/>
      <protection/>
    </xf>
    <xf numFmtId="174" fontId="10" fillId="2" borderId="12" xfId="0" applyNumberFormat="1" applyFont="1" applyFill="1" applyBorder="1" applyAlignment="1" applyProtection="1">
      <alignment horizontal="center" vertical="center"/>
      <protection/>
    </xf>
    <xf numFmtId="0" fontId="34" fillId="0" borderId="13" xfId="0" applyFont="1" applyBorder="1" applyAlignment="1" applyProtection="1">
      <alignment horizontal="left" vertical="center"/>
      <protection/>
    </xf>
    <xf numFmtId="0" fontId="34" fillId="0" borderId="8" xfId="0" applyFont="1" applyBorder="1" applyAlignment="1" applyProtection="1">
      <alignment horizontal="left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4" fontId="17" fillId="2" borderId="35" xfId="2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4" fontId="3" fillId="4" borderId="8" xfId="20" applyNumberForma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33" xfId="0" applyFont="1" applyFill="1" applyBorder="1" applyAlignment="1" applyProtection="1">
      <alignment horizontal="center"/>
      <protection/>
    </xf>
    <xf numFmtId="4" fontId="3" fillId="4" borderId="28" xfId="20" applyNumberFormat="1" applyFill="1" applyBorder="1" applyAlignment="1" applyProtection="1">
      <alignment horizontal="center"/>
      <protection/>
    </xf>
    <xf numFmtId="4" fontId="3" fillId="4" borderId="33" xfId="20" applyNumberFormat="1" applyFill="1" applyBorder="1" applyAlignment="1" applyProtection="1">
      <alignment horizontal="center"/>
      <protection/>
    </xf>
    <xf numFmtId="173" fontId="31" fillId="2" borderId="13" xfId="0" applyNumberFormat="1" applyFont="1" applyFill="1" applyBorder="1" applyAlignment="1" applyProtection="1">
      <alignment horizontal="center" vertical="center" wrapText="1"/>
      <protection/>
    </xf>
    <xf numFmtId="173" fontId="31" fillId="2" borderId="8" xfId="0" applyNumberFormat="1" applyFont="1" applyFill="1" applyBorder="1" applyAlignment="1" applyProtection="1">
      <alignment horizontal="center" vertical="center" wrapText="1"/>
      <protection/>
    </xf>
    <xf numFmtId="173" fontId="31" fillId="2" borderId="12" xfId="0" applyNumberFormat="1" applyFont="1" applyFill="1" applyBorder="1" applyAlignment="1" applyProtection="1">
      <alignment horizontal="center" vertical="center" wrapText="1"/>
      <protection/>
    </xf>
    <xf numFmtId="43" fontId="14" fillId="0" borderId="5" xfId="0" applyNumberFormat="1" applyFont="1" applyFill="1" applyBorder="1" applyAlignment="1" applyProtection="1">
      <alignment horizontal="center" vertical="center"/>
      <protection/>
    </xf>
    <xf numFmtId="0" fontId="35" fillId="2" borderId="13" xfId="0" applyFont="1" applyFill="1" applyBorder="1" applyAlignment="1" applyProtection="1">
      <alignment horizontal="center"/>
      <protection/>
    </xf>
    <xf numFmtId="0" fontId="35" fillId="2" borderId="8" xfId="0" applyFont="1" applyFill="1" applyBorder="1" applyAlignment="1" applyProtection="1">
      <alignment horizontal="center"/>
      <protection/>
    </xf>
    <xf numFmtId="0" fontId="35" fillId="2" borderId="12" xfId="0" applyFont="1" applyFill="1" applyBorder="1" applyAlignment="1" applyProtection="1">
      <alignment horizontal="center"/>
      <protection/>
    </xf>
    <xf numFmtId="4" fontId="28" fillId="2" borderId="36" xfId="20" applyNumberFormat="1" applyFont="1" applyFill="1" applyBorder="1" applyAlignment="1" applyProtection="1">
      <alignment horizontal="center" vertical="center"/>
      <protection/>
    </xf>
    <xf numFmtId="4" fontId="26" fillId="2" borderId="8" xfId="20" applyNumberFormat="1" applyFont="1" applyFill="1" applyBorder="1" applyAlignment="1" applyProtection="1">
      <alignment horizontal="left" vertical="center"/>
      <protection/>
    </xf>
    <xf numFmtId="0" fontId="17" fillId="2" borderId="8" xfId="20" applyFont="1" applyFill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petrelli.aldo@tin.it#petrelli.aldo@tin.it&#xA;" TargetMode="External" /><Relationship Id="rId2" Type="http://schemas.openxmlformats.org/officeDocument/2006/relationships/hyperlink" Target="mailto:petrelli.aldo@tin.it#petrelli.aldo@tin.it&#xA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51</xdr:row>
      <xdr:rowOff>9525</xdr:rowOff>
    </xdr:from>
    <xdr:ext cx="1600200" cy="590550"/>
    <xdr:sp>
      <xdr:nvSpPr>
        <xdr:cNvPr id="1" name="AutoShape 8"/>
        <xdr:cNvSpPr>
          <a:spLocks/>
        </xdr:cNvSpPr>
      </xdr:nvSpPr>
      <xdr:spPr>
        <a:xfrm>
          <a:off x="38100" y="8972550"/>
          <a:ext cx="1600200" cy="590550"/>
        </a:xfrm>
        <a:prstGeom prst="wedgeRoundRectCallout">
          <a:avLst>
            <a:gd name="adj1" fmla="val 27379"/>
            <a:gd name="adj2" fmla="val 132351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OLTRE ALL'8,55% SU CAMPO  32 DI QUESTO MESE E' RICOMPRESO ANCHE L'EVENTUALE VERSAMENTO DI CUI AL CAMPO 34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L23" sqref="L23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77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B57:C57"/>
    <mergeCell ref="D57:F57"/>
    <mergeCell ref="G57:J57"/>
    <mergeCell ref="E59:F59"/>
    <mergeCell ref="F28:I28"/>
    <mergeCell ref="E60:F60"/>
    <mergeCell ref="G60:I60"/>
    <mergeCell ref="H51:I51"/>
    <mergeCell ref="G59:I59"/>
    <mergeCell ref="B33:D33"/>
    <mergeCell ref="F36:I36"/>
    <mergeCell ref="B36:C36"/>
    <mergeCell ref="B55:J55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25:I25"/>
    <mergeCell ref="C18:D18"/>
    <mergeCell ref="C17:D17"/>
    <mergeCell ref="C21:D21"/>
    <mergeCell ref="H12:J12"/>
    <mergeCell ref="H13:J13"/>
    <mergeCell ref="C20:D20"/>
    <mergeCell ref="C15:D15"/>
    <mergeCell ref="B12:G12"/>
    <mergeCell ref="B13:G13"/>
    <mergeCell ref="H15:J15"/>
    <mergeCell ref="F17:I17"/>
    <mergeCell ref="C16:D16"/>
    <mergeCell ref="B3:D3"/>
    <mergeCell ref="B6:C6"/>
    <mergeCell ref="B7:C7"/>
    <mergeCell ref="H11:J11"/>
    <mergeCell ref="B11:C11"/>
    <mergeCell ref="D11:G11"/>
    <mergeCell ref="A1:F1"/>
    <mergeCell ref="G1:K1"/>
    <mergeCell ref="B9:J9"/>
    <mergeCell ref="H53:I53"/>
    <mergeCell ref="B51:D51"/>
    <mergeCell ref="B53:D53"/>
    <mergeCell ref="F3:G3"/>
    <mergeCell ref="I3:J3"/>
    <mergeCell ref="B4:C4"/>
    <mergeCell ref="B5:C5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88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89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6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F28:I28"/>
    <mergeCell ref="E59:F59"/>
    <mergeCell ref="G59:I59"/>
    <mergeCell ref="H51:I51"/>
    <mergeCell ref="B51:D51"/>
    <mergeCell ref="B33:D33"/>
    <mergeCell ref="F36:I36"/>
    <mergeCell ref="B36:C36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17:I17"/>
    <mergeCell ref="C16:D16"/>
    <mergeCell ref="F25:I25"/>
    <mergeCell ref="C18:D18"/>
    <mergeCell ref="C17:D17"/>
    <mergeCell ref="C21:D21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3:G3"/>
    <mergeCell ref="I3:J3"/>
    <mergeCell ref="B4:C4"/>
    <mergeCell ref="B5:C5"/>
    <mergeCell ref="B3:D3"/>
    <mergeCell ref="B6:C6"/>
    <mergeCell ref="B7:C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M3" sqref="M3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90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>
        <f>'RIEPILOGO ANNO 2005'!B35</f>
        <v>0</v>
      </c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6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ROUND($J$28*8.55%,2)+$J$36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F28:I28"/>
    <mergeCell ref="E59:F59"/>
    <mergeCell ref="G59:I59"/>
    <mergeCell ref="H51:I51"/>
    <mergeCell ref="B51:D51"/>
    <mergeCell ref="B33:D33"/>
    <mergeCell ref="F36:I36"/>
    <mergeCell ref="B36:C36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17:I17"/>
    <mergeCell ref="C16:D16"/>
    <mergeCell ref="F25:I25"/>
    <mergeCell ref="C18:D18"/>
    <mergeCell ref="C17:D17"/>
    <mergeCell ref="C21:D21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3:G3"/>
    <mergeCell ref="I3:J3"/>
    <mergeCell ref="B4:C4"/>
    <mergeCell ref="B5:C5"/>
    <mergeCell ref="B3:D3"/>
    <mergeCell ref="B6:C6"/>
    <mergeCell ref="B7:C7"/>
  </mergeCells>
  <printOptions/>
  <pageMargins left="0.38" right="0.39" top="0.33" bottom="0.31" header="0.29" footer="0.26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I67" sqref="I67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70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63"/>
      <c r="B14" s="240"/>
      <c r="C14" s="240"/>
      <c r="D14" s="240"/>
      <c r="E14" s="240"/>
      <c r="F14" s="240"/>
      <c r="G14" s="240"/>
      <c r="H14" s="240"/>
      <c r="I14" s="240"/>
      <c r="J14" s="240"/>
      <c r="K14" s="63"/>
    </row>
    <row r="15" spans="1:11" ht="17.25" thickBot="1" thickTop="1">
      <c r="A15" s="63"/>
      <c r="B15" s="62">
        <f>GENNAIO!B15+FEBBRAIO!B15+MARZO!B15+APRILE!B15+MAGGIO!B15+GIUGNO!B15+LUGLIO!B15+AGOSTO!B15+SETTEMBRE!B15+OTTOBRE!B15+NOVEMBRE!B15+DICEMBRE!B15</f>
        <v>0</v>
      </c>
      <c r="C15" s="204" t="s">
        <v>62</v>
      </c>
      <c r="D15" s="194"/>
      <c r="E15" s="25"/>
      <c r="F15" s="25"/>
      <c r="G15" s="65"/>
      <c r="H15" s="195" t="s">
        <v>59</v>
      </c>
      <c r="I15" s="196"/>
      <c r="J15" s="197"/>
      <c r="K15" s="63"/>
    </row>
    <row r="16" spans="1:11" ht="17.25" thickBot="1" thickTop="1">
      <c r="A16" s="63"/>
      <c r="B16" s="62">
        <f>GENNAIO!B16+FEBBRAIO!B16+MARZO!B16+APRILE!B16+MAGGIO!B16+GIUGNO!B16+LUGLIO!B16+AGOSTO!B16+SETTEMBRE!B16+OTTOBRE!B16+NOVEMBRE!B16+DICEMBRE!B16</f>
        <v>0</v>
      </c>
      <c r="C16" s="204" t="s">
        <v>22</v>
      </c>
      <c r="D16" s="194"/>
      <c r="E16" s="25"/>
      <c r="F16" s="25"/>
      <c r="G16" s="63"/>
      <c r="H16" s="63"/>
      <c r="I16" s="63"/>
      <c r="J16" s="63"/>
      <c r="K16" s="63"/>
    </row>
    <row r="17" spans="1:11" ht="17.25" thickBot="1" thickTop="1">
      <c r="A17" s="63"/>
      <c r="B17" s="62">
        <f>GENNAIO!B17+FEBBRAIO!B17+MARZO!B17+APRILE!B17+MAGGIO!B17+GIUGNO!B17+LUGLIO!B17+AGOSTO!B17+SETTEMBRE!B17+OTTOBRE!B17+NOVEMBRE!B17+DICEMBRE!B17</f>
        <v>0</v>
      </c>
      <c r="C17" s="203" t="s">
        <v>63</v>
      </c>
      <c r="D17" s="203"/>
      <c r="E17" s="66">
        <v>26</v>
      </c>
      <c r="F17" s="198" t="s">
        <v>23</v>
      </c>
      <c r="G17" s="198"/>
      <c r="H17" s="198"/>
      <c r="I17" s="199"/>
      <c r="J17" s="67">
        <f>SUM($B$15:$B$18)</f>
        <v>0</v>
      </c>
      <c r="K17" s="63"/>
    </row>
    <row r="18" spans="1:11" ht="17.25" thickBot="1" thickTop="1">
      <c r="A18" s="63"/>
      <c r="B18" s="62">
        <f>GENNAIO!B18+FEBBRAIO!B18+MARZO!B18+APRILE!B18+MAGGIO!B18+GIUGNO!B18+LUGLIO!B18+AGOSTO!B18+SETTEMBRE!B18+OTTOBRE!B18+NOVEMBRE!B18+DICEMBRE!B18</f>
        <v>0</v>
      </c>
      <c r="C18" s="203" t="s">
        <v>64</v>
      </c>
      <c r="D18" s="202"/>
      <c r="E18" s="68"/>
      <c r="F18" s="64"/>
      <c r="G18" s="64"/>
      <c r="H18" s="64"/>
      <c r="I18" s="64"/>
      <c r="J18" s="63"/>
      <c r="K18" s="63"/>
    </row>
    <row r="19" spans="1:11" s="13" customFormat="1" ht="9" customHeight="1" thickBot="1" thickTop="1">
      <c r="A19" s="63"/>
      <c r="B19" s="69"/>
      <c r="C19" s="70"/>
      <c r="D19" s="70"/>
      <c r="E19" s="71"/>
      <c r="F19" s="72"/>
      <c r="G19" s="73"/>
      <c r="H19" s="73"/>
      <c r="I19" s="73"/>
      <c r="J19" s="74"/>
      <c r="K19" s="63"/>
    </row>
    <row r="20" spans="1:11" ht="17.25" thickBot="1" thickTop="1">
      <c r="A20" s="63"/>
      <c r="B20" s="62">
        <f>GENNAIO!B20+FEBBRAIO!B20+MARZO!B20+APRILE!B20+MAGGIO!B20+GIUGNO!B20+LUGLIO!B20+AGOSTO!B20+SETTEMBRE!B20+OTTOBRE!B20+NOVEMBRE!B20+DICEMBRE!B20</f>
        <v>0</v>
      </c>
      <c r="C20" s="252" t="s">
        <v>24</v>
      </c>
      <c r="D20" s="192"/>
      <c r="E20" s="75"/>
      <c r="F20" s="76"/>
      <c r="G20" s="76"/>
      <c r="H20" s="76"/>
      <c r="I20" s="76"/>
      <c r="J20" s="77"/>
      <c r="K20" s="63"/>
    </row>
    <row r="21" spans="1:11" ht="17.25" thickBot="1" thickTop="1">
      <c r="A21" s="63"/>
      <c r="B21" s="62">
        <f>GENNAIO!B21+FEBBRAIO!B21+MARZO!B21+APRILE!B21+MAGGIO!B21+GIUGNO!B21+LUGLIO!B21+AGOSTO!B21+SETTEMBRE!B21+OTTOBRE!B21+NOVEMBRE!B21+DICEMBRE!B21</f>
        <v>0</v>
      </c>
      <c r="C21" s="204" t="s">
        <v>57</v>
      </c>
      <c r="D21" s="204"/>
      <c r="E21" s="66">
        <v>27</v>
      </c>
      <c r="F21" s="208" t="s">
        <v>25</v>
      </c>
      <c r="G21" s="208"/>
      <c r="H21" s="208"/>
      <c r="I21" s="209"/>
      <c r="J21" s="67">
        <f>SUM($B$20:$B$23)</f>
        <v>0</v>
      </c>
      <c r="K21" s="63"/>
    </row>
    <row r="22" spans="1:11" ht="17.25" thickBot="1" thickTop="1">
      <c r="A22" s="63"/>
      <c r="B22" s="62">
        <f>GENNAIO!B22+FEBBRAIO!B22+MARZO!B22+APRILE!B22+MAGGIO!B22+GIUGNO!B22+LUGLIO!B22+AGOSTO!B22+SETTEMBRE!B22+OTTOBRE!B22+NOVEMBRE!B22+DICEMBRE!B22</f>
        <v>0</v>
      </c>
      <c r="C22" s="204" t="s">
        <v>26</v>
      </c>
      <c r="D22" s="194"/>
      <c r="E22" s="68"/>
      <c r="F22" s="63"/>
      <c r="G22" s="63"/>
      <c r="H22" s="63"/>
      <c r="I22" s="63"/>
      <c r="J22" s="63"/>
      <c r="K22" s="63"/>
    </row>
    <row r="23" spans="1:11" ht="17.25" thickBot="1" thickTop="1">
      <c r="A23" s="63"/>
      <c r="B23" s="62">
        <f>GENNAIO!B23+FEBBRAIO!B23+MARZO!B23+APRILE!B23+MAGGIO!B23+GIUGNO!B23+LUGLIO!B23+AGOSTO!B23+SETTEMBRE!B23+OTTOBRE!B23+NOVEMBRE!B23+DICEMBRE!B23</f>
        <v>0</v>
      </c>
      <c r="C23" s="252" t="s">
        <v>27</v>
      </c>
      <c r="D23" s="192"/>
      <c r="E23" s="75"/>
      <c r="F23" s="78"/>
      <c r="G23" s="79"/>
      <c r="H23" s="79"/>
      <c r="I23" s="79"/>
      <c r="J23" s="80"/>
      <c r="K23" s="63"/>
    </row>
    <row r="24" spans="1:11" s="13" customFormat="1" ht="9" customHeight="1" thickBot="1" thickTop="1">
      <c r="A24" s="63"/>
      <c r="B24" s="241"/>
      <c r="C24" s="238"/>
      <c r="D24" s="238"/>
      <c r="E24" s="75"/>
      <c r="F24" s="78"/>
      <c r="G24" s="78"/>
      <c r="H24" s="78"/>
      <c r="I24" s="78"/>
      <c r="J24" s="80"/>
      <c r="K24" s="63"/>
    </row>
    <row r="25" spans="1:11" ht="17.25" thickBot="1" thickTop="1">
      <c r="A25" s="63"/>
      <c r="B25" s="210" t="s">
        <v>28</v>
      </c>
      <c r="C25" s="211"/>
      <c r="D25" s="211"/>
      <c r="E25" s="81">
        <v>31</v>
      </c>
      <c r="F25" s="200" t="s">
        <v>68</v>
      </c>
      <c r="G25" s="200"/>
      <c r="H25" s="200"/>
      <c r="I25" s="200"/>
      <c r="J25" s="62">
        <f>GENNAIO!J25+FEBBRAIO!J25+MARZO!J25+APRILE!J25+MAGGIO!J25+GIUGNO!J25+LUGLIO!J25+AGOSTO!J25+SETTEMBRE!J25+OTTOBRE!J25+NOVEMBRE!J25+DICEMBRE!J25</f>
        <v>0</v>
      </c>
      <c r="K25" s="63"/>
    </row>
    <row r="26" spans="1:11" s="13" customFormat="1" ht="9" customHeight="1" thickTop="1">
      <c r="A26" s="63"/>
      <c r="B26" s="82"/>
      <c r="C26" s="83"/>
      <c r="D26" s="83"/>
      <c r="E26" s="75"/>
      <c r="F26" s="78"/>
      <c r="G26" s="78"/>
      <c r="H26" s="78"/>
      <c r="I26" s="78"/>
      <c r="J26" s="80"/>
      <c r="K26" s="63"/>
    </row>
    <row r="27" spans="1:11" ht="15" customHeight="1" thickBot="1">
      <c r="A27" s="63"/>
      <c r="B27" s="84">
        <f>$J$17</f>
        <v>0</v>
      </c>
      <c r="C27" s="191" t="s">
        <v>29</v>
      </c>
      <c r="D27" s="192"/>
      <c r="E27" s="75"/>
      <c r="F27" s="78"/>
      <c r="G27" s="78"/>
      <c r="H27" s="78"/>
      <c r="I27" s="78"/>
      <c r="J27" s="80"/>
      <c r="K27" s="63"/>
    </row>
    <row r="28" spans="1:11" ht="15" customHeight="1" thickBot="1" thickTop="1">
      <c r="A28" s="63"/>
      <c r="B28" s="84">
        <f>J25</f>
        <v>0</v>
      </c>
      <c r="C28" s="191" t="s">
        <v>68</v>
      </c>
      <c r="D28" s="192"/>
      <c r="E28" s="81">
        <v>32</v>
      </c>
      <c r="F28" s="200" t="s">
        <v>30</v>
      </c>
      <c r="G28" s="200"/>
      <c r="H28" s="200"/>
      <c r="I28" s="201"/>
      <c r="J28" s="67">
        <f>SUM($B$27:$B$29)</f>
        <v>0</v>
      </c>
      <c r="K28" s="63"/>
    </row>
    <row r="29" spans="1:11" ht="15" customHeight="1" thickTop="1">
      <c r="A29" s="63"/>
      <c r="B29" s="84">
        <f>$J$21</f>
        <v>0</v>
      </c>
      <c r="C29" s="193" t="s">
        <v>25</v>
      </c>
      <c r="D29" s="194"/>
      <c r="E29" s="75"/>
      <c r="F29" s="78"/>
      <c r="G29" s="78"/>
      <c r="H29" s="78"/>
      <c r="I29" s="78"/>
      <c r="J29" s="85"/>
      <c r="K29" s="63"/>
    </row>
    <row r="30" spans="1:11" s="13" customFormat="1" ht="9" customHeight="1">
      <c r="A30" s="63"/>
      <c r="B30" s="238"/>
      <c r="C30" s="238"/>
      <c r="D30" s="238"/>
      <c r="E30" s="75"/>
      <c r="F30" s="78"/>
      <c r="G30" s="78"/>
      <c r="H30" s="78"/>
      <c r="I30" s="78"/>
      <c r="J30" s="86"/>
      <c r="K30" s="87"/>
    </row>
    <row r="31" spans="1:11" ht="15" customHeight="1" thickBot="1">
      <c r="A31" s="63"/>
      <c r="B31" s="205" t="s">
        <v>31</v>
      </c>
      <c r="C31" s="206"/>
      <c r="D31" s="207"/>
      <c r="E31" s="68"/>
      <c r="F31" s="63"/>
      <c r="G31" s="63"/>
      <c r="H31" s="63"/>
      <c r="I31" s="63"/>
      <c r="J31" s="88"/>
      <c r="K31" s="63"/>
    </row>
    <row r="32" spans="1:13" ht="15" customHeight="1" thickBot="1" thickTop="1">
      <c r="A32" s="63"/>
      <c r="B32" s="205" t="s">
        <v>32</v>
      </c>
      <c r="C32" s="206"/>
      <c r="D32" s="206"/>
      <c r="E32" s="81">
        <v>33</v>
      </c>
      <c r="F32" s="200" t="s">
        <v>33</v>
      </c>
      <c r="G32" s="200"/>
      <c r="H32" s="200"/>
      <c r="I32" s="201"/>
      <c r="J32" s="67">
        <f>GENNAIO!J32+FEBBRAIO!J32+MARZO!J32+APRILE!J32+MAGGIO!J32+GIUGNO!J32+LUGLIO!J32+AGOSTO!J32+SETTEMBRE!J32+OTTOBRE!J32+NOVEMBRE!J32+DICEMBRE!J32</f>
        <v>0</v>
      </c>
      <c r="K32" s="63"/>
      <c r="M32" s="61"/>
    </row>
    <row r="33" spans="1:13" ht="15" customHeight="1" thickTop="1">
      <c r="A33" s="63"/>
      <c r="B33" s="205" t="s">
        <v>34</v>
      </c>
      <c r="C33" s="206"/>
      <c r="D33" s="207"/>
      <c r="E33" s="75"/>
      <c r="F33" s="78"/>
      <c r="G33" s="78"/>
      <c r="H33" s="78"/>
      <c r="I33" s="78"/>
      <c r="J33" s="85"/>
      <c r="K33" s="63"/>
      <c r="L33" s="61"/>
      <c r="M33" s="61"/>
    </row>
    <row r="34" spans="1:11" s="13" customFormat="1" ht="9" customHeight="1" thickBot="1">
      <c r="A34" s="63"/>
      <c r="B34" s="242"/>
      <c r="C34" s="238"/>
      <c r="D34" s="238"/>
      <c r="E34" s="75"/>
      <c r="F34" s="78"/>
      <c r="G34" s="78"/>
      <c r="H34" s="78"/>
      <c r="I34" s="78"/>
      <c r="J34" s="85"/>
      <c r="K34" s="63"/>
    </row>
    <row r="35" spans="1:11" ht="15" customHeight="1" thickBot="1" thickTop="1">
      <c r="A35" s="63"/>
      <c r="B35" s="62">
        <f>J17+J21</f>
        <v>0</v>
      </c>
      <c r="C35" s="251" t="s">
        <v>58</v>
      </c>
      <c r="D35" s="228"/>
      <c r="E35" s="68"/>
      <c r="F35" s="63"/>
      <c r="G35" s="63"/>
      <c r="H35" s="63"/>
      <c r="I35" s="63"/>
      <c r="J35" s="88"/>
      <c r="K35" s="63"/>
    </row>
    <row r="36" spans="1:11" ht="15" customHeight="1" thickBot="1" thickTop="1">
      <c r="A36" s="63"/>
      <c r="B36" s="250" t="s">
        <v>35</v>
      </c>
      <c r="C36" s="223"/>
      <c r="D36" s="89">
        <v>37884</v>
      </c>
      <c r="E36" s="81">
        <v>34</v>
      </c>
      <c r="F36" s="200" t="s">
        <v>36</v>
      </c>
      <c r="G36" s="200"/>
      <c r="H36" s="200"/>
      <c r="I36" s="201"/>
      <c r="J36" s="67">
        <f>IF(B35&gt;$D$36,ROUND((B35-$D$36)*1%,2),0)</f>
        <v>0</v>
      </c>
      <c r="K36" s="63"/>
    </row>
    <row r="37" spans="1:11" ht="15" customHeight="1" thickTop="1">
      <c r="A37" s="63"/>
      <c r="B37" s="229" t="s">
        <v>69</v>
      </c>
      <c r="C37" s="230"/>
      <c r="D37" s="230"/>
      <c r="E37" s="75"/>
      <c r="F37" s="78"/>
      <c r="G37" s="78"/>
      <c r="H37" s="78"/>
      <c r="I37" s="78"/>
      <c r="J37" s="80"/>
      <c r="K37" s="63"/>
    </row>
    <row r="38" spans="1:11" s="13" customFormat="1" ht="9" customHeight="1">
      <c r="A38" s="63"/>
      <c r="B38" s="238"/>
      <c r="C38" s="238"/>
      <c r="D38" s="238"/>
      <c r="E38" s="75"/>
      <c r="F38" s="78"/>
      <c r="G38" s="78"/>
      <c r="H38" s="78"/>
      <c r="I38" s="78"/>
      <c r="J38" s="80"/>
      <c r="K38" s="63"/>
    </row>
    <row r="39" spans="1:11" ht="15" customHeight="1" thickBot="1">
      <c r="A39" s="63"/>
      <c r="B39" s="84">
        <f>ROUND(J17*80%,2)</f>
        <v>0</v>
      </c>
      <c r="C39" s="220" t="s">
        <v>37</v>
      </c>
      <c r="D39" s="221"/>
      <c r="E39" s="90"/>
      <c r="F39" s="78"/>
      <c r="G39" s="78"/>
      <c r="H39" s="78"/>
      <c r="I39" s="78"/>
      <c r="J39" s="80"/>
      <c r="K39" s="63"/>
    </row>
    <row r="40" spans="1:11" ht="17.25" thickBot="1" thickTop="1">
      <c r="A40" s="63"/>
      <c r="B40" s="82"/>
      <c r="C40" s="91"/>
      <c r="D40" s="91"/>
      <c r="E40" s="81">
        <v>35</v>
      </c>
      <c r="F40" s="218" t="s">
        <v>73</v>
      </c>
      <c r="G40" s="218"/>
      <c r="H40" s="218"/>
      <c r="I40" s="219"/>
      <c r="J40" s="67">
        <f>$B$39+$B$41</f>
        <v>0</v>
      </c>
      <c r="K40" s="63"/>
    </row>
    <row r="41" spans="1:11" ht="15" customHeight="1" thickTop="1">
      <c r="A41" s="63"/>
      <c r="B41" s="84">
        <f>ROUND((B20+B21)*80%,2)</f>
        <v>0</v>
      </c>
      <c r="C41" s="220" t="s">
        <v>38</v>
      </c>
      <c r="D41" s="221"/>
      <c r="E41" s="90"/>
      <c r="F41" s="76"/>
      <c r="G41" s="76"/>
      <c r="H41" s="76"/>
      <c r="I41" s="76"/>
      <c r="J41" s="92"/>
      <c r="K41" s="63"/>
    </row>
    <row r="42" spans="1:11" s="13" customFormat="1" ht="9" customHeight="1">
      <c r="A42" s="63"/>
      <c r="B42" s="82"/>
      <c r="C42" s="77"/>
      <c r="D42" s="77"/>
      <c r="E42" s="75"/>
      <c r="F42" s="76"/>
      <c r="G42" s="76"/>
      <c r="H42" s="76"/>
      <c r="I42" s="76"/>
      <c r="J42" s="92"/>
      <c r="K42" s="63"/>
    </row>
    <row r="43" spans="1:11" ht="15" customHeight="1" thickBot="1">
      <c r="A43" s="63"/>
      <c r="B43" s="215" t="s">
        <v>39</v>
      </c>
      <c r="C43" s="216"/>
      <c r="D43" s="217"/>
      <c r="E43" s="68"/>
      <c r="F43" s="63"/>
      <c r="G43" s="63"/>
      <c r="H43" s="63"/>
      <c r="I43" s="63"/>
      <c r="J43" s="88"/>
      <c r="K43" s="63"/>
    </row>
    <row r="44" spans="1:11" ht="15" customHeight="1" thickBot="1" thickTop="1">
      <c r="A44" s="63"/>
      <c r="B44" s="236" t="s">
        <v>40</v>
      </c>
      <c r="C44" s="237"/>
      <c r="D44" s="237"/>
      <c r="E44" s="81">
        <v>36</v>
      </c>
      <c r="F44" s="218" t="s">
        <v>41</v>
      </c>
      <c r="G44" s="218"/>
      <c r="H44" s="218"/>
      <c r="I44" s="219"/>
      <c r="J44" s="67">
        <f>GENNAIO!J44+FEBBRAIO!J44+MARZO!J44+APRILE!J44+MAGGIO!J44+GIUGNO!J44+LUGLIO!J44+AGOSTO!J44+SETTEMBRE!J44+OTTOBRE!J44+NOVEMBRE!J44+DICEMBRE!J44</f>
        <v>0</v>
      </c>
      <c r="K44" s="63"/>
    </row>
    <row r="45" spans="1:11" ht="15" customHeight="1" thickTop="1">
      <c r="A45" s="63"/>
      <c r="B45" s="212" t="s">
        <v>42</v>
      </c>
      <c r="C45" s="213"/>
      <c r="D45" s="214"/>
      <c r="E45" s="68"/>
      <c r="F45" s="64"/>
      <c r="G45" s="64"/>
      <c r="H45" s="64"/>
      <c r="I45" s="64"/>
      <c r="J45" s="88"/>
      <c r="K45" s="63"/>
    </row>
    <row r="46" spans="1:11" s="13" customFormat="1" ht="9" customHeight="1" thickBot="1">
      <c r="A46" s="63"/>
      <c r="B46" s="63"/>
      <c r="C46" s="63"/>
      <c r="D46" s="63"/>
      <c r="E46" s="68"/>
      <c r="F46" s="64"/>
      <c r="G46" s="64"/>
      <c r="H46" s="64"/>
      <c r="I46" s="64"/>
      <c r="J46" s="88"/>
      <c r="K46" s="63"/>
    </row>
    <row r="47" spans="1:11" ht="15" customHeight="1" thickBot="1" thickTop="1">
      <c r="A47" s="63"/>
      <c r="B47" s="233" t="s">
        <v>43</v>
      </c>
      <c r="C47" s="234"/>
      <c r="D47" s="234"/>
      <c r="E47" s="81">
        <v>39</v>
      </c>
      <c r="F47" s="218" t="s">
        <v>74</v>
      </c>
      <c r="G47" s="218"/>
      <c r="H47" s="218"/>
      <c r="I47" s="219"/>
      <c r="J47" s="67">
        <f>$J$28</f>
        <v>0</v>
      </c>
      <c r="K47" s="63"/>
    </row>
    <row r="48" spans="1:11" s="13" customFormat="1" ht="9" customHeight="1" thickBot="1" thickTop="1">
      <c r="A48" s="63"/>
      <c r="B48" s="239"/>
      <c r="C48" s="239"/>
      <c r="D48" s="239"/>
      <c r="E48" s="68"/>
      <c r="F48" s="64"/>
      <c r="G48" s="64"/>
      <c r="H48" s="64"/>
      <c r="I48" s="64"/>
      <c r="J48" s="88"/>
      <c r="K48" s="63"/>
    </row>
    <row r="49" spans="1:11" ht="15" customHeight="1" thickBot="1" thickTop="1">
      <c r="A49" s="63"/>
      <c r="B49" s="233" t="s">
        <v>44</v>
      </c>
      <c r="C49" s="234"/>
      <c r="D49" s="234"/>
      <c r="E49" s="81">
        <v>40</v>
      </c>
      <c r="F49" s="218" t="s">
        <v>45</v>
      </c>
      <c r="G49" s="218"/>
      <c r="H49" s="218"/>
      <c r="I49" s="219"/>
      <c r="J49" s="67">
        <f>GENNAIO!J49+FEBBRAIO!J49+MARZO!J49+APRILE!J49+MAGGIO!J49+GIUGNO!J49+LUGLIO!J49+AGOSTO!J49+SETTEMBRE!J49+OTTOBRE!J49+NOVEMBRE!J49+DICEMBRE!J49</f>
        <v>0</v>
      </c>
      <c r="K49" s="63"/>
    </row>
    <row r="50" spans="1:11" s="13" customFormat="1" ht="18.75" customHeight="1" thickBot="1" thickTop="1">
      <c r="A50" s="63"/>
      <c r="B50" s="63"/>
      <c r="C50" s="63"/>
      <c r="D50" s="63"/>
      <c r="E50" s="68"/>
      <c r="F50" s="93" t="s">
        <v>46</v>
      </c>
      <c r="G50" s="93" t="s">
        <v>47</v>
      </c>
      <c r="H50" s="227" t="s">
        <v>48</v>
      </c>
      <c r="I50" s="227"/>
      <c r="J50" s="93" t="s">
        <v>49</v>
      </c>
      <c r="K50" s="63"/>
    </row>
    <row r="51" spans="1:11" s="13" customFormat="1" ht="15" customHeight="1" thickBot="1" thickTop="1">
      <c r="A51" s="63"/>
      <c r="B51" s="233" t="s">
        <v>50</v>
      </c>
      <c r="C51" s="234"/>
      <c r="D51" s="234"/>
      <c r="E51" s="81">
        <v>61</v>
      </c>
      <c r="F51" s="94">
        <v>1</v>
      </c>
      <c r="G51" s="15">
        <v>80184430587</v>
      </c>
      <c r="H51" s="246">
        <f>$J$28</f>
        <v>0</v>
      </c>
      <c r="I51" s="246"/>
      <c r="J51" s="95">
        <f>GENNAIO!J51+FEBBRAIO!J51+MARZO!J51+APRILE!J51+MAGGIO!J51+GIUGNO!J51+LUGLIO!J51+AGOSTO!J51+SETTEMBRE!J51+OTTOBRE!J51+NOVEMBRE!J51+DICEMBRE!J51</f>
        <v>0</v>
      </c>
      <c r="K51" s="63"/>
    </row>
    <row r="52" spans="1:11" s="13" customFormat="1" ht="7.5" customHeight="1" thickBot="1" thickTop="1">
      <c r="A52" s="63"/>
      <c r="B52" s="63"/>
      <c r="C52" s="63"/>
      <c r="D52" s="63"/>
      <c r="E52" s="68"/>
      <c r="F52" s="64"/>
      <c r="G52" s="64"/>
      <c r="H52" s="64"/>
      <c r="I52" s="64"/>
      <c r="J52" s="63"/>
      <c r="K52" s="63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95">
        <f>GENNAIO!J53+FEBBRAIO!J53+MARZO!J53+APRILE!J53+MAGGIO!J53+GIUGNO!J53+LUGLIO!J53+AGOSTO!J53+SETTEMBRE!J53+OTTOBRE!J53+NOVEMBRE!J53+DICEMBRE!J53</f>
        <v>0</v>
      </c>
      <c r="K53" s="52"/>
    </row>
    <row r="54" spans="1:11" ht="7.5" customHeight="1" thickBot="1" thickTop="1">
      <c r="A54" s="63"/>
      <c r="B54" s="63"/>
      <c r="C54" s="63"/>
      <c r="D54" s="63"/>
      <c r="E54" s="68"/>
      <c r="F54" s="64"/>
      <c r="G54" s="64"/>
      <c r="H54" s="64"/>
      <c r="I54" s="64"/>
      <c r="J54" s="63"/>
      <c r="K54" s="63"/>
    </row>
    <row r="55" spans="1:11" ht="17.25" thickBot="1" thickTop="1">
      <c r="A55" s="63"/>
      <c r="B55" s="224" t="s">
        <v>51</v>
      </c>
      <c r="C55" s="225"/>
      <c r="D55" s="225"/>
      <c r="E55" s="225"/>
      <c r="F55" s="225"/>
      <c r="G55" s="225"/>
      <c r="H55" s="225"/>
      <c r="I55" s="225"/>
      <c r="J55" s="226"/>
      <c r="K55" s="63"/>
    </row>
    <row r="56" spans="1:11" ht="6" customHeight="1" thickBot="1" thickTop="1">
      <c r="A56" s="63"/>
      <c r="B56" s="63"/>
      <c r="C56" s="63"/>
      <c r="D56" s="63"/>
      <c r="E56" s="68"/>
      <c r="F56" s="64"/>
      <c r="G56" s="64"/>
      <c r="H56" s="64"/>
      <c r="I56" s="64"/>
      <c r="J56" s="63"/>
      <c r="K56" s="63"/>
    </row>
    <row r="57" spans="1:11" ht="17.25" thickBot="1" thickTop="1">
      <c r="A57" s="63"/>
      <c r="B57" s="235" t="s">
        <v>52</v>
      </c>
      <c r="C57" s="235"/>
      <c r="D57" s="235" t="s">
        <v>53</v>
      </c>
      <c r="E57" s="235"/>
      <c r="F57" s="235"/>
      <c r="G57" s="235" t="s">
        <v>54</v>
      </c>
      <c r="H57" s="235"/>
      <c r="I57" s="235"/>
      <c r="J57" s="235"/>
      <c r="K57" s="63"/>
    </row>
    <row r="58" spans="1:11" ht="6" customHeight="1" thickTop="1">
      <c r="A58" s="63"/>
      <c r="B58" s="96"/>
      <c r="C58" s="96"/>
      <c r="D58" s="96"/>
      <c r="E58" s="96"/>
      <c r="F58" s="96"/>
      <c r="G58" s="96"/>
      <c r="H58" s="96"/>
      <c r="I58" s="96"/>
      <c r="J58" s="96"/>
      <c r="K58" s="63"/>
    </row>
    <row r="59" spans="1:12" ht="9.75" customHeight="1">
      <c r="A59" s="63"/>
      <c r="B59" s="97" t="s">
        <v>71</v>
      </c>
      <c r="C59" s="97" t="s">
        <v>56</v>
      </c>
      <c r="D59" s="97" t="s">
        <v>71</v>
      </c>
      <c r="E59" s="222" t="s">
        <v>56</v>
      </c>
      <c r="F59" s="222"/>
      <c r="G59" s="247" t="s">
        <v>71</v>
      </c>
      <c r="H59" s="248"/>
      <c r="I59" s="249"/>
      <c r="J59" s="97" t="s">
        <v>56</v>
      </c>
      <c r="K59" s="98"/>
      <c r="L59" s="18"/>
    </row>
    <row r="60" spans="1:12" ht="18.75" customHeight="1">
      <c r="A60" s="63"/>
      <c r="B60" s="99" t="s">
        <v>72</v>
      </c>
      <c r="C60" s="100">
        <f>GENNAIO!C60+FEBBRAIO!C60+MARZO!C60+APRILE!C60+MAGGIO!C60+GIUGNO!C60+LUGLIO!C60+AGOSTO!C60+SETTEMBRE!C60+OTTOBRE!C60+NOVEMBRE!C60+DICEMBRE!C60</f>
        <v>0</v>
      </c>
      <c r="D60" s="99" t="s">
        <v>72</v>
      </c>
      <c r="E60" s="231">
        <f>GENNAIO!E60+FEBBRAIO!E60+MARZO!E60+APRILE!E60+MAGGIO!E60+GIUGNO!E60+LUGLIO!E60+AGOSTO!E60+SETTEMBRE!E60+OTTOBRE!E60+NOVEMBRE!E60+DICEMBRE!E60</f>
        <v>0</v>
      </c>
      <c r="F60" s="232"/>
      <c r="G60" s="243" t="s">
        <v>72</v>
      </c>
      <c r="H60" s="244"/>
      <c r="I60" s="245"/>
      <c r="J60" s="100">
        <f>GENNAIO!J60+FEBBRAIO!J60+MARZO!J60+APRILE!J60+MAGGIO!J60+GIUGNO!J60+LUGLIO!J60+AGOSTO!J60+SETTEMBRE!J60+OTTOBRE!J60+NOVEMBRE!J60+DICEMBRE!J60</f>
        <v>0</v>
      </c>
      <c r="K60" s="101"/>
      <c r="L60" s="20"/>
    </row>
    <row r="61" spans="1:11" ht="6" customHeight="1">
      <c r="A61" s="63"/>
      <c r="B61" s="63"/>
      <c r="C61" s="63"/>
      <c r="D61" s="63"/>
      <c r="E61" s="68"/>
      <c r="F61" s="63"/>
      <c r="G61" s="63"/>
      <c r="H61" s="63"/>
      <c r="I61" s="63"/>
      <c r="J61" s="63"/>
      <c r="K61" s="63"/>
    </row>
  </sheetData>
  <sheetProtection password="CDFC" sheet="1" objects="1" scenarios="1"/>
  <mergeCells count="72"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G59:I59"/>
    <mergeCell ref="B33:D33"/>
    <mergeCell ref="F36:I36"/>
    <mergeCell ref="B36:C36"/>
    <mergeCell ref="B55:J55"/>
    <mergeCell ref="H50:I50"/>
    <mergeCell ref="C35:D35"/>
    <mergeCell ref="F44:I44"/>
    <mergeCell ref="B37:D37"/>
    <mergeCell ref="F49:I49"/>
    <mergeCell ref="F28:I28"/>
    <mergeCell ref="E60:F60"/>
    <mergeCell ref="G60:I60"/>
    <mergeCell ref="H51:I51"/>
    <mergeCell ref="B51:D51"/>
    <mergeCell ref="B57:C57"/>
    <mergeCell ref="D57:F57"/>
    <mergeCell ref="G57:J57"/>
    <mergeCell ref="E59:F59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ignoredErrors>
    <ignoredError sqref="B3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80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81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M15" sqref="M1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82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F28:I28"/>
    <mergeCell ref="E59:F59"/>
    <mergeCell ref="G59:I59"/>
    <mergeCell ref="H51:I51"/>
    <mergeCell ref="B51:D51"/>
    <mergeCell ref="B33:D33"/>
    <mergeCell ref="F36:I36"/>
    <mergeCell ref="B36:C36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17:I17"/>
    <mergeCell ref="C16:D16"/>
    <mergeCell ref="F25:I25"/>
    <mergeCell ref="C18:D18"/>
    <mergeCell ref="C17:D17"/>
    <mergeCell ref="C21:D21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3:G3"/>
    <mergeCell ref="I3:J3"/>
    <mergeCell ref="B4:C4"/>
    <mergeCell ref="B5:C5"/>
    <mergeCell ref="B3:D3"/>
    <mergeCell ref="B6:C6"/>
    <mergeCell ref="B7:C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83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84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F28:I28"/>
    <mergeCell ref="E59:F59"/>
    <mergeCell ref="G59:I59"/>
    <mergeCell ref="H51:I51"/>
    <mergeCell ref="B51:D51"/>
    <mergeCell ref="B33:D33"/>
    <mergeCell ref="F36:I36"/>
    <mergeCell ref="B36:C36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17:I17"/>
    <mergeCell ref="C16:D16"/>
    <mergeCell ref="F25:I25"/>
    <mergeCell ref="C18:D18"/>
    <mergeCell ref="C17:D17"/>
    <mergeCell ref="C21:D21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3:G3"/>
    <mergeCell ref="I3:J3"/>
    <mergeCell ref="B4:C4"/>
    <mergeCell ref="B5:C5"/>
    <mergeCell ref="B3:D3"/>
    <mergeCell ref="B6:C6"/>
    <mergeCell ref="B7:C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85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  <mergeCell ref="F28:I28"/>
    <mergeCell ref="E59:F59"/>
    <mergeCell ref="G59:I59"/>
    <mergeCell ref="H51:I51"/>
    <mergeCell ref="B51:D51"/>
    <mergeCell ref="B33:D33"/>
    <mergeCell ref="F36:I36"/>
    <mergeCell ref="B36:C36"/>
    <mergeCell ref="H50:I50"/>
    <mergeCell ref="C35:D35"/>
    <mergeCell ref="F44:I44"/>
    <mergeCell ref="B37:D37"/>
    <mergeCell ref="F49:I49"/>
    <mergeCell ref="B45:D45"/>
    <mergeCell ref="B43:D43"/>
    <mergeCell ref="F40:I40"/>
    <mergeCell ref="C39:D39"/>
    <mergeCell ref="C41:D4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F17:I17"/>
    <mergeCell ref="C16:D16"/>
    <mergeCell ref="F25:I25"/>
    <mergeCell ref="C18:D18"/>
    <mergeCell ref="C17:D17"/>
    <mergeCell ref="C21:D21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3:G3"/>
    <mergeCell ref="I3:J3"/>
    <mergeCell ref="B4:C4"/>
    <mergeCell ref="B5:C5"/>
    <mergeCell ref="B3:D3"/>
    <mergeCell ref="B6:C6"/>
    <mergeCell ref="B7:C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86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55" sqref="O55"/>
    </sheetView>
  </sheetViews>
  <sheetFormatPr defaultColWidth="9.00390625" defaultRowHeight="15.75"/>
  <cols>
    <col min="1" max="1" width="1.625" style="0" customWidth="1"/>
    <col min="2" max="2" width="11.50390625" style="0" customWidth="1"/>
    <col min="3" max="3" width="14.25390625" style="0" customWidth="1"/>
    <col min="4" max="4" width="14.625" style="0" customWidth="1"/>
    <col min="5" max="5" width="3.375" style="21" customWidth="1"/>
    <col min="6" max="6" width="10.875" style="0" customWidth="1"/>
    <col min="7" max="7" width="9.25390625" style="0" customWidth="1"/>
    <col min="8" max="8" width="3.00390625" style="0" customWidth="1"/>
    <col min="9" max="9" width="8.25390625" style="0" customWidth="1"/>
    <col min="10" max="10" width="10.375" style="0" customWidth="1"/>
    <col min="11" max="11" width="1.625" style="0" customWidth="1"/>
    <col min="13" max="13" width="9.375" style="0" bestFit="1" customWidth="1"/>
  </cols>
  <sheetData>
    <row r="1" spans="1:11" ht="27" customHeight="1" thickBot="1" thickTop="1">
      <c r="A1" s="110" t="s">
        <v>76</v>
      </c>
      <c r="B1" s="111"/>
      <c r="C1" s="111"/>
      <c r="D1" s="111"/>
      <c r="E1" s="111"/>
      <c r="F1" s="111"/>
      <c r="G1" s="112" t="s">
        <v>87</v>
      </c>
      <c r="H1" s="112"/>
      <c r="I1" s="112"/>
      <c r="J1" s="112"/>
      <c r="K1" s="113"/>
    </row>
    <row r="2" spans="1:11" ht="6" customHeight="1" thickBot="1" thickTop="1">
      <c r="A2" s="52"/>
      <c r="B2" s="47"/>
      <c r="C2" s="47"/>
      <c r="D2" s="47"/>
      <c r="E2" s="47"/>
      <c r="F2" s="47"/>
      <c r="G2" s="47"/>
      <c r="H2" s="47"/>
      <c r="I2" s="47"/>
      <c r="J2" s="47"/>
      <c r="K2" s="52"/>
    </row>
    <row r="3" spans="1:11" ht="16.5" customHeight="1" thickBot="1" thickTop="1">
      <c r="A3" s="52"/>
      <c r="B3" s="127" t="s">
        <v>65</v>
      </c>
      <c r="C3" s="128"/>
      <c r="D3" s="129"/>
      <c r="E3" s="48"/>
      <c r="F3" s="119" t="s">
        <v>3</v>
      </c>
      <c r="G3" s="120"/>
      <c r="H3" s="50"/>
      <c r="I3" s="121" t="s">
        <v>2</v>
      </c>
      <c r="J3" s="122"/>
      <c r="K3" s="52"/>
    </row>
    <row r="4" spans="1:11" ht="16.5" customHeight="1" thickBot="1" thickTop="1">
      <c r="A4" s="52"/>
      <c r="B4" s="123" t="s">
        <v>0</v>
      </c>
      <c r="C4" s="124"/>
      <c r="D4" s="56" t="s">
        <v>1</v>
      </c>
      <c r="E4" s="48"/>
      <c r="F4" s="4" t="s">
        <v>6</v>
      </c>
      <c r="G4" s="5" t="s">
        <v>7</v>
      </c>
      <c r="H4" s="51"/>
      <c r="I4" s="2" t="s">
        <v>66</v>
      </c>
      <c r="J4" s="3">
        <v>4</v>
      </c>
      <c r="K4" s="52"/>
    </row>
    <row r="5" spans="1:11" ht="16.5" customHeight="1" thickBot="1" thickTop="1">
      <c r="A5" s="52"/>
      <c r="B5" s="125" t="s">
        <v>4</v>
      </c>
      <c r="C5" s="126"/>
      <c r="D5" s="1" t="s">
        <v>5</v>
      </c>
      <c r="E5" s="48"/>
      <c r="F5" s="8" t="s">
        <v>9</v>
      </c>
      <c r="G5" s="9" t="s">
        <v>10</v>
      </c>
      <c r="H5" s="51"/>
      <c r="I5" s="6" t="s">
        <v>67</v>
      </c>
      <c r="J5" s="7">
        <v>7</v>
      </c>
      <c r="K5" s="52"/>
    </row>
    <row r="6" spans="1:11" ht="16.5" customHeight="1" thickBot="1" thickTop="1">
      <c r="A6" s="52"/>
      <c r="B6" s="130" t="s">
        <v>8</v>
      </c>
      <c r="C6" s="131"/>
      <c r="D6" s="1" t="s">
        <v>5</v>
      </c>
      <c r="E6" s="48"/>
      <c r="F6" s="8" t="s">
        <v>14</v>
      </c>
      <c r="G6" s="9" t="s">
        <v>15</v>
      </c>
      <c r="H6" s="51"/>
      <c r="I6" s="6" t="s">
        <v>13</v>
      </c>
      <c r="J6" s="7">
        <v>9</v>
      </c>
      <c r="K6" s="52"/>
    </row>
    <row r="7" spans="1:11" ht="16.5" customHeight="1" thickBot="1" thickTop="1">
      <c r="A7" s="52"/>
      <c r="B7" s="130" t="s">
        <v>11</v>
      </c>
      <c r="C7" s="131"/>
      <c r="D7" s="1" t="s">
        <v>12</v>
      </c>
      <c r="E7" s="48"/>
      <c r="F7" s="8" t="s">
        <v>16</v>
      </c>
      <c r="G7" s="9" t="s">
        <v>17</v>
      </c>
      <c r="H7" s="51"/>
      <c r="I7" s="10"/>
      <c r="J7" s="11"/>
      <c r="K7" s="52"/>
    </row>
    <row r="8" spans="1:11" ht="2.25" customHeight="1" thickTop="1">
      <c r="A8" s="52"/>
      <c r="B8" s="28"/>
      <c r="C8" s="28"/>
      <c r="D8" s="28"/>
      <c r="E8" s="49"/>
      <c r="F8" s="27"/>
      <c r="G8" s="27"/>
      <c r="H8" s="27"/>
      <c r="I8" s="27"/>
      <c r="J8" s="27"/>
      <c r="K8" s="52"/>
    </row>
    <row r="9" spans="1:11" ht="2.25" customHeight="1">
      <c r="A9" s="52"/>
      <c r="B9" s="114"/>
      <c r="C9" s="114"/>
      <c r="D9" s="114"/>
      <c r="E9" s="114"/>
      <c r="F9" s="114"/>
      <c r="G9" s="114"/>
      <c r="H9" s="114"/>
      <c r="I9" s="114"/>
      <c r="J9" s="114"/>
      <c r="K9" s="52"/>
    </row>
    <row r="10" spans="1:11" ht="2.25" customHeight="1" thickBot="1">
      <c r="A10" s="52"/>
      <c r="B10" s="28"/>
      <c r="C10" s="28"/>
      <c r="D10" s="28"/>
      <c r="E10" s="49"/>
      <c r="F10" s="27"/>
      <c r="G10" s="27"/>
      <c r="H10" s="27"/>
      <c r="I10" s="27"/>
      <c r="J10" s="27"/>
      <c r="K10" s="52"/>
    </row>
    <row r="11" spans="1:11" ht="19.5" customHeight="1" thickBot="1" thickTop="1">
      <c r="A11" s="52"/>
      <c r="B11" s="132" t="s">
        <v>18</v>
      </c>
      <c r="C11" s="132"/>
      <c r="D11" s="132" t="s">
        <v>60</v>
      </c>
      <c r="E11" s="132"/>
      <c r="F11" s="132"/>
      <c r="G11" s="132"/>
      <c r="H11" s="132" t="s">
        <v>61</v>
      </c>
      <c r="I11" s="132"/>
      <c r="J11" s="132"/>
      <c r="K11" s="52"/>
    </row>
    <row r="12" spans="1:11" ht="16.5" thickTop="1">
      <c r="A12" s="52"/>
      <c r="B12" s="135" t="s">
        <v>19</v>
      </c>
      <c r="C12" s="136"/>
      <c r="D12" s="136"/>
      <c r="E12" s="136"/>
      <c r="F12" s="136"/>
      <c r="G12" s="136"/>
      <c r="H12" s="133" t="s">
        <v>20</v>
      </c>
      <c r="I12" s="133"/>
      <c r="J12" s="108"/>
      <c r="K12" s="52"/>
    </row>
    <row r="13" spans="1:11" ht="15.75">
      <c r="A13" s="52"/>
      <c r="B13" s="137" t="s">
        <v>21</v>
      </c>
      <c r="C13" s="138"/>
      <c r="D13" s="138"/>
      <c r="E13" s="138"/>
      <c r="F13" s="138"/>
      <c r="G13" s="138"/>
      <c r="H13" s="105" t="s">
        <v>75</v>
      </c>
      <c r="I13" s="105"/>
      <c r="J13" s="106"/>
      <c r="K13" s="52"/>
    </row>
    <row r="14" spans="1:11" ht="8.25" customHeight="1" thickBot="1">
      <c r="A14" s="52"/>
      <c r="B14" s="188"/>
      <c r="C14" s="188"/>
      <c r="D14" s="188"/>
      <c r="E14" s="188"/>
      <c r="F14" s="188"/>
      <c r="G14" s="188"/>
      <c r="H14" s="188"/>
      <c r="I14" s="188"/>
      <c r="J14" s="188"/>
      <c r="K14" s="52"/>
    </row>
    <row r="15" spans="1:11" ht="17.25" thickBot="1" thickTop="1">
      <c r="A15" s="52"/>
      <c r="B15" s="22">
        <v>0</v>
      </c>
      <c r="C15" s="104" t="s">
        <v>62</v>
      </c>
      <c r="D15" s="134"/>
      <c r="E15" s="25"/>
      <c r="F15" s="25"/>
      <c r="G15" s="25"/>
      <c r="H15" s="139" t="s">
        <v>59</v>
      </c>
      <c r="I15" s="140"/>
      <c r="J15" s="141"/>
      <c r="K15" s="52"/>
    </row>
    <row r="16" spans="1:11" ht="17.25" thickBot="1" thickTop="1">
      <c r="A16" s="52"/>
      <c r="B16" s="22">
        <v>0</v>
      </c>
      <c r="C16" s="104" t="s">
        <v>22</v>
      </c>
      <c r="D16" s="134"/>
      <c r="E16" s="25"/>
      <c r="F16" s="25"/>
      <c r="G16" s="27"/>
      <c r="H16" s="27"/>
      <c r="I16" s="27"/>
      <c r="J16" s="27"/>
      <c r="K16" s="52"/>
    </row>
    <row r="17" spans="1:11" ht="17.25" thickBot="1" thickTop="1">
      <c r="A17" s="52"/>
      <c r="B17" s="22">
        <v>0</v>
      </c>
      <c r="C17" s="146" t="s">
        <v>63</v>
      </c>
      <c r="D17" s="148"/>
      <c r="E17" s="59">
        <v>26</v>
      </c>
      <c r="F17" s="142" t="s">
        <v>23</v>
      </c>
      <c r="G17" s="142"/>
      <c r="H17" s="142"/>
      <c r="I17" s="143"/>
      <c r="J17" s="12">
        <f>SUM($B$15:$B$18)</f>
        <v>0</v>
      </c>
      <c r="K17" s="52"/>
    </row>
    <row r="18" spans="1:11" ht="16.5" thickTop="1">
      <c r="A18" s="52"/>
      <c r="B18" s="22">
        <v>0</v>
      </c>
      <c r="C18" s="146"/>
      <c r="D18" s="147"/>
      <c r="E18" s="26"/>
      <c r="F18" s="28"/>
      <c r="G18" s="28"/>
      <c r="H18" s="28"/>
      <c r="I18" s="28"/>
      <c r="J18" s="27"/>
      <c r="K18" s="52"/>
    </row>
    <row r="19" spans="1:11" s="13" customFormat="1" ht="9" customHeight="1">
      <c r="A19" s="52"/>
      <c r="B19" s="35"/>
      <c r="C19" s="36"/>
      <c r="D19" s="36"/>
      <c r="E19" s="24"/>
      <c r="F19" s="29"/>
      <c r="G19" s="30"/>
      <c r="H19" s="30"/>
      <c r="I19" s="30"/>
      <c r="J19" s="31"/>
      <c r="K19" s="52"/>
    </row>
    <row r="20" spans="1:11" ht="16.5" thickBot="1">
      <c r="A20" s="52"/>
      <c r="B20" s="22">
        <v>0</v>
      </c>
      <c r="C20" s="107" t="s">
        <v>24</v>
      </c>
      <c r="D20" s="103"/>
      <c r="E20" s="32"/>
      <c r="F20" s="33"/>
      <c r="G20" s="33"/>
      <c r="H20" s="33"/>
      <c r="I20" s="33"/>
      <c r="J20" s="34"/>
      <c r="K20" s="52"/>
    </row>
    <row r="21" spans="1:11" ht="17.25" thickBot="1" thickTop="1">
      <c r="A21" s="52"/>
      <c r="B21" s="22">
        <v>0</v>
      </c>
      <c r="C21" s="104" t="s">
        <v>57</v>
      </c>
      <c r="D21" s="149"/>
      <c r="E21" s="59">
        <v>27</v>
      </c>
      <c r="F21" s="153" t="s">
        <v>25</v>
      </c>
      <c r="G21" s="153"/>
      <c r="H21" s="153"/>
      <c r="I21" s="154"/>
      <c r="J21" s="12">
        <f>SUM($B$20:$B$23)</f>
        <v>0</v>
      </c>
      <c r="K21" s="52"/>
    </row>
    <row r="22" spans="1:11" ht="16.5" thickTop="1">
      <c r="A22" s="52"/>
      <c r="B22" s="22">
        <v>0</v>
      </c>
      <c r="C22" s="104" t="s">
        <v>26</v>
      </c>
      <c r="D22" s="134"/>
      <c r="E22" s="26"/>
      <c r="F22" s="27"/>
      <c r="G22" s="27"/>
      <c r="H22" s="27"/>
      <c r="I22" s="27"/>
      <c r="J22" s="27"/>
      <c r="K22" s="52"/>
    </row>
    <row r="23" spans="1:11" ht="15.75">
      <c r="A23" s="52"/>
      <c r="B23" s="22">
        <v>0</v>
      </c>
      <c r="C23" s="107" t="s">
        <v>27</v>
      </c>
      <c r="D23" s="103"/>
      <c r="E23" s="32"/>
      <c r="F23" s="37"/>
      <c r="G23" s="38"/>
      <c r="H23" s="38"/>
      <c r="I23" s="38"/>
      <c r="J23" s="39"/>
      <c r="K23" s="52"/>
    </row>
    <row r="24" spans="1:11" s="13" customFormat="1" ht="9" customHeight="1" thickBot="1">
      <c r="A24" s="52"/>
      <c r="B24" s="189"/>
      <c r="C24" s="189"/>
      <c r="D24" s="189"/>
      <c r="E24" s="32"/>
      <c r="F24" s="37"/>
      <c r="G24" s="37"/>
      <c r="H24" s="37"/>
      <c r="I24" s="37"/>
      <c r="J24" s="39"/>
      <c r="K24" s="52"/>
    </row>
    <row r="25" spans="1:11" ht="17.25" thickBot="1" thickTop="1">
      <c r="A25" s="52"/>
      <c r="B25" s="155" t="s">
        <v>28</v>
      </c>
      <c r="C25" s="156"/>
      <c r="D25" s="156"/>
      <c r="E25" s="60">
        <v>31</v>
      </c>
      <c r="F25" s="144" t="s">
        <v>68</v>
      </c>
      <c r="G25" s="144"/>
      <c r="H25" s="144"/>
      <c r="I25" s="145"/>
      <c r="J25" s="23">
        <v>0</v>
      </c>
      <c r="K25" s="52"/>
    </row>
    <row r="26" spans="1:11" s="13" customFormat="1" ht="9" customHeight="1" thickTop="1">
      <c r="A26" s="52"/>
      <c r="B26" s="40"/>
      <c r="C26" s="41"/>
      <c r="D26" s="41"/>
      <c r="E26" s="32"/>
      <c r="F26" s="37"/>
      <c r="G26" s="37"/>
      <c r="H26" s="37"/>
      <c r="I26" s="37"/>
      <c r="J26" s="39"/>
      <c r="K26" s="52"/>
    </row>
    <row r="27" spans="1:11" ht="15" customHeight="1" thickBot="1">
      <c r="A27" s="52"/>
      <c r="B27" s="14">
        <f>$J$17</f>
        <v>0</v>
      </c>
      <c r="C27" s="107" t="s">
        <v>29</v>
      </c>
      <c r="D27" s="103"/>
      <c r="E27" s="32"/>
      <c r="F27" s="37"/>
      <c r="G27" s="37"/>
      <c r="H27" s="37"/>
      <c r="I27" s="37"/>
      <c r="J27" s="39"/>
      <c r="K27" s="52"/>
    </row>
    <row r="28" spans="1:11" ht="15" customHeight="1" thickBot="1" thickTop="1">
      <c r="A28" s="52"/>
      <c r="B28" s="14">
        <f>J25</f>
        <v>0</v>
      </c>
      <c r="C28" s="107" t="s">
        <v>68</v>
      </c>
      <c r="D28" s="103"/>
      <c r="E28" s="60">
        <v>32</v>
      </c>
      <c r="F28" s="144" t="s">
        <v>30</v>
      </c>
      <c r="G28" s="144"/>
      <c r="H28" s="144"/>
      <c r="I28" s="145"/>
      <c r="J28" s="12">
        <f>SUM($B$27:$B$29)</f>
        <v>0</v>
      </c>
      <c r="K28" s="52"/>
    </row>
    <row r="29" spans="1:11" ht="15" customHeight="1" thickTop="1">
      <c r="A29" s="52"/>
      <c r="B29" s="14">
        <f>$J$21</f>
        <v>0</v>
      </c>
      <c r="C29" s="104" t="s">
        <v>25</v>
      </c>
      <c r="D29" s="134"/>
      <c r="E29" s="32"/>
      <c r="F29" s="37"/>
      <c r="G29" s="37"/>
      <c r="H29" s="37"/>
      <c r="I29" s="37"/>
      <c r="J29" s="39"/>
      <c r="K29" s="52"/>
    </row>
    <row r="30" spans="1:11" s="13" customFormat="1" ht="9" customHeight="1">
      <c r="A30" s="52"/>
      <c r="B30" s="189"/>
      <c r="C30" s="189"/>
      <c r="D30" s="189"/>
      <c r="E30" s="32"/>
      <c r="F30" s="37"/>
      <c r="G30" s="37"/>
      <c r="H30" s="37"/>
      <c r="I30" s="37"/>
      <c r="J30" s="42"/>
      <c r="K30" s="53"/>
    </row>
    <row r="31" spans="1:11" ht="15" customHeight="1" thickBot="1">
      <c r="A31" s="52"/>
      <c r="B31" s="150" t="s">
        <v>31</v>
      </c>
      <c r="C31" s="151"/>
      <c r="D31" s="152"/>
      <c r="E31" s="26"/>
      <c r="F31" s="27"/>
      <c r="G31" s="27"/>
      <c r="H31" s="27"/>
      <c r="I31" s="27"/>
      <c r="J31" s="27"/>
      <c r="K31" s="52"/>
    </row>
    <row r="32" spans="1:13" ht="15" customHeight="1" thickBot="1" thickTop="1">
      <c r="A32" s="52"/>
      <c r="B32" s="150" t="s">
        <v>32</v>
      </c>
      <c r="C32" s="151"/>
      <c r="D32" s="151"/>
      <c r="E32" s="60">
        <v>33</v>
      </c>
      <c r="F32" s="144" t="s">
        <v>33</v>
      </c>
      <c r="G32" s="144"/>
      <c r="H32" s="144"/>
      <c r="I32" s="145"/>
      <c r="J32" s="12">
        <f>ROUND($J$28*32.35%,2)</f>
        <v>0</v>
      </c>
      <c r="K32" s="52"/>
      <c r="M32" s="61"/>
    </row>
    <row r="33" spans="1:13" ht="15" customHeight="1" thickTop="1">
      <c r="A33" s="52"/>
      <c r="B33" s="150" t="s">
        <v>34</v>
      </c>
      <c r="C33" s="151"/>
      <c r="D33" s="152"/>
      <c r="E33" s="32"/>
      <c r="F33" s="37"/>
      <c r="G33" s="37"/>
      <c r="H33" s="37"/>
      <c r="I33" s="37"/>
      <c r="J33" s="39"/>
      <c r="K33" s="52"/>
      <c r="L33" s="61"/>
      <c r="M33" s="61"/>
    </row>
    <row r="34" spans="1:11" s="13" customFormat="1" ht="9" customHeight="1">
      <c r="A34" s="52"/>
      <c r="B34" s="189"/>
      <c r="C34" s="189"/>
      <c r="D34" s="189"/>
      <c r="E34" s="32"/>
      <c r="F34" s="37"/>
      <c r="G34" s="37"/>
      <c r="H34" s="37"/>
      <c r="I34" s="37"/>
      <c r="J34" s="39"/>
      <c r="K34" s="52"/>
    </row>
    <row r="35" spans="1:11" ht="15" customHeight="1" thickBot="1">
      <c r="A35" s="52"/>
      <c r="B35" s="14"/>
      <c r="C35" s="174" t="s">
        <v>58</v>
      </c>
      <c r="D35" s="175"/>
      <c r="E35" s="26"/>
      <c r="F35" s="27"/>
      <c r="G35" s="27"/>
      <c r="H35" s="27"/>
      <c r="I35" s="27"/>
      <c r="J35" s="27"/>
      <c r="K35" s="52"/>
    </row>
    <row r="36" spans="1:11" ht="15" customHeight="1" thickBot="1" thickTop="1">
      <c r="A36" s="52"/>
      <c r="B36" s="168" t="s">
        <v>35</v>
      </c>
      <c r="C36" s="169"/>
      <c r="D36" s="57">
        <v>37884</v>
      </c>
      <c r="E36" s="60">
        <v>34</v>
      </c>
      <c r="F36" s="144" t="s">
        <v>36</v>
      </c>
      <c r="G36" s="144"/>
      <c r="H36" s="144"/>
      <c r="I36" s="145"/>
      <c r="J36" s="12">
        <f>IF(B35&gt;$D$36,ROUND((B35-$D$36)*1%,2),0)</f>
        <v>0</v>
      </c>
      <c r="K36" s="52"/>
    </row>
    <row r="37" spans="1:11" ht="15" customHeight="1" thickTop="1">
      <c r="A37" s="52"/>
      <c r="B37" s="176" t="s">
        <v>69</v>
      </c>
      <c r="C37" s="177"/>
      <c r="D37" s="177"/>
      <c r="E37" s="32"/>
      <c r="F37" s="37"/>
      <c r="G37" s="37"/>
      <c r="H37" s="37"/>
      <c r="I37" s="37"/>
      <c r="J37" s="39"/>
      <c r="K37" s="52"/>
    </row>
    <row r="38" spans="1:11" s="13" customFormat="1" ht="9" customHeight="1">
      <c r="A38" s="52"/>
      <c r="B38" s="189"/>
      <c r="C38" s="189"/>
      <c r="D38" s="189"/>
      <c r="E38" s="32"/>
      <c r="F38" s="37"/>
      <c r="G38" s="37"/>
      <c r="H38" s="37"/>
      <c r="I38" s="37"/>
      <c r="J38" s="39"/>
      <c r="K38" s="52"/>
    </row>
    <row r="39" spans="1:11" ht="15" customHeight="1" thickBot="1">
      <c r="A39" s="52"/>
      <c r="B39" s="14">
        <f>ROUND(J17*80%,2)</f>
        <v>0</v>
      </c>
      <c r="C39" s="165" t="s">
        <v>37</v>
      </c>
      <c r="D39" s="166"/>
      <c r="E39" s="43"/>
      <c r="F39" s="37"/>
      <c r="G39" s="37"/>
      <c r="H39" s="37"/>
      <c r="I39" s="37"/>
      <c r="J39" s="39"/>
      <c r="K39" s="52"/>
    </row>
    <row r="40" spans="1:11" ht="17.25" thickBot="1" thickTop="1">
      <c r="A40" s="52"/>
      <c r="B40" s="40"/>
      <c r="C40" s="46"/>
      <c r="D40" s="46"/>
      <c r="E40" s="60">
        <v>35</v>
      </c>
      <c r="F40" s="163" t="s">
        <v>73</v>
      </c>
      <c r="G40" s="163"/>
      <c r="H40" s="163"/>
      <c r="I40" s="164"/>
      <c r="J40" s="12">
        <f>$B$39+$B$41</f>
        <v>0</v>
      </c>
      <c r="K40" s="52"/>
    </row>
    <row r="41" spans="1:11" ht="15" customHeight="1" thickTop="1">
      <c r="A41" s="52"/>
      <c r="B41" s="14">
        <f>ROUND((B20+B21)*80%,2)</f>
        <v>0</v>
      </c>
      <c r="C41" s="165" t="s">
        <v>38</v>
      </c>
      <c r="D41" s="166"/>
      <c r="E41" s="43"/>
      <c r="F41" s="33"/>
      <c r="G41" s="33"/>
      <c r="H41" s="33"/>
      <c r="I41" s="33"/>
      <c r="J41" s="34"/>
      <c r="K41" s="52"/>
    </row>
    <row r="42" spans="1:11" s="13" customFormat="1" ht="9" customHeight="1">
      <c r="A42" s="52"/>
      <c r="B42" s="40"/>
      <c r="C42" s="34"/>
      <c r="D42" s="34"/>
      <c r="E42" s="32"/>
      <c r="F42" s="33"/>
      <c r="G42" s="33"/>
      <c r="H42" s="33"/>
      <c r="I42" s="33"/>
      <c r="J42" s="34"/>
      <c r="K42" s="52"/>
    </row>
    <row r="43" spans="1:11" ht="15" customHeight="1" thickBot="1">
      <c r="A43" s="52"/>
      <c r="B43" s="160" t="s">
        <v>39</v>
      </c>
      <c r="C43" s="161"/>
      <c r="D43" s="162"/>
      <c r="E43" s="26"/>
      <c r="F43" s="27"/>
      <c r="G43" s="27"/>
      <c r="H43" s="27"/>
      <c r="I43" s="27"/>
      <c r="J43" s="27"/>
      <c r="K43" s="52"/>
    </row>
    <row r="44" spans="1:11" ht="15" customHeight="1" thickBot="1" thickTop="1">
      <c r="A44" s="52"/>
      <c r="B44" s="186" t="s">
        <v>40</v>
      </c>
      <c r="C44" s="187"/>
      <c r="D44" s="187"/>
      <c r="E44" s="60">
        <v>36</v>
      </c>
      <c r="F44" s="163" t="s">
        <v>41</v>
      </c>
      <c r="G44" s="163"/>
      <c r="H44" s="163"/>
      <c r="I44" s="164"/>
      <c r="J44" s="12">
        <f>ROUND(J40*9.6%,2)</f>
        <v>0</v>
      </c>
      <c r="K44" s="52"/>
    </row>
    <row r="45" spans="1:11" ht="15" customHeight="1" thickTop="1">
      <c r="A45" s="52"/>
      <c r="B45" s="157" t="s">
        <v>42</v>
      </c>
      <c r="C45" s="158"/>
      <c r="D45" s="159"/>
      <c r="E45" s="26"/>
      <c r="F45" s="28"/>
      <c r="G45" s="28"/>
      <c r="H45" s="28"/>
      <c r="I45" s="28"/>
      <c r="J45" s="27"/>
      <c r="K45" s="52"/>
    </row>
    <row r="46" spans="1:11" s="13" customFormat="1" ht="9" customHeight="1" thickBot="1">
      <c r="A46" s="52"/>
      <c r="B46" s="27"/>
      <c r="C46" s="27"/>
      <c r="D46" s="27"/>
      <c r="E46" s="26"/>
      <c r="F46" s="28"/>
      <c r="G46" s="28"/>
      <c r="H46" s="28"/>
      <c r="I46" s="28"/>
      <c r="J46" s="27"/>
      <c r="K46" s="52"/>
    </row>
    <row r="47" spans="1:11" ht="15" customHeight="1" thickBot="1" thickTop="1">
      <c r="A47" s="52"/>
      <c r="B47" s="184" t="s">
        <v>43</v>
      </c>
      <c r="C47" s="185"/>
      <c r="D47" s="185"/>
      <c r="E47" s="60">
        <v>39</v>
      </c>
      <c r="F47" s="163" t="s">
        <v>74</v>
      </c>
      <c r="G47" s="163"/>
      <c r="H47" s="163"/>
      <c r="I47" s="164"/>
      <c r="J47" s="12">
        <f>$J$28</f>
        <v>0</v>
      </c>
      <c r="K47" s="52"/>
    </row>
    <row r="48" spans="1:11" s="13" customFormat="1" ht="9" customHeight="1" thickBot="1" thickTop="1">
      <c r="A48" s="52"/>
      <c r="B48" s="190"/>
      <c r="C48" s="190"/>
      <c r="D48" s="190"/>
      <c r="E48" s="26"/>
      <c r="F48" s="28"/>
      <c r="G48" s="28"/>
      <c r="H48" s="28"/>
      <c r="I48" s="28"/>
      <c r="J48" s="27"/>
      <c r="K48" s="52"/>
    </row>
    <row r="49" spans="1:11" ht="15" customHeight="1" thickBot="1" thickTop="1">
      <c r="A49" s="52"/>
      <c r="B49" s="184" t="s">
        <v>44</v>
      </c>
      <c r="C49" s="185"/>
      <c r="D49" s="185"/>
      <c r="E49" s="60">
        <v>40</v>
      </c>
      <c r="F49" s="163" t="s">
        <v>45</v>
      </c>
      <c r="G49" s="163"/>
      <c r="H49" s="163"/>
      <c r="I49" s="164"/>
      <c r="J49" s="12">
        <f>ROUND(J47*0.35%,2)</f>
        <v>0</v>
      </c>
      <c r="K49" s="52"/>
    </row>
    <row r="50" spans="1:11" s="13" customFormat="1" ht="18.75" customHeight="1" thickBot="1" thickTop="1">
      <c r="A50" s="52"/>
      <c r="B50" s="27"/>
      <c r="C50" s="27"/>
      <c r="D50" s="27"/>
      <c r="E50" s="26"/>
      <c r="F50" s="44" t="s">
        <v>46</v>
      </c>
      <c r="G50" s="44" t="s">
        <v>47</v>
      </c>
      <c r="H50" s="173" t="s">
        <v>48</v>
      </c>
      <c r="I50" s="173"/>
      <c r="J50" s="44" t="s">
        <v>49</v>
      </c>
      <c r="K50" s="52"/>
    </row>
    <row r="51" spans="1:11" s="13" customFormat="1" ht="15" customHeight="1" thickBot="1" thickTop="1">
      <c r="A51" s="52"/>
      <c r="B51" s="116" t="s">
        <v>78</v>
      </c>
      <c r="C51" s="117"/>
      <c r="D51" s="118"/>
      <c r="E51" s="81">
        <v>61</v>
      </c>
      <c r="F51" s="58">
        <v>1</v>
      </c>
      <c r="G51" s="15">
        <v>80184430587</v>
      </c>
      <c r="H51" s="115">
        <f>$J$28</f>
        <v>0</v>
      </c>
      <c r="I51" s="115"/>
      <c r="J51" s="16">
        <f>ROUND($H$51*23.8%,2)</f>
        <v>0</v>
      </c>
      <c r="K51" s="52"/>
    </row>
    <row r="52" spans="1:11" s="13" customFormat="1" ht="7.5" customHeight="1" thickBot="1" thickTop="1">
      <c r="A52" s="52"/>
      <c r="B52" s="109"/>
      <c r="C52" s="109"/>
      <c r="D52" s="109"/>
      <c r="E52" s="68"/>
      <c r="F52" s="28"/>
      <c r="G52" s="28"/>
      <c r="H52" s="28"/>
      <c r="I52" s="28"/>
      <c r="J52" s="27"/>
      <c r="K52" s="52"/>
    </row>
    <row r="53" spans="1:11" s="13" customFormat="1" ht="15" customHeight="1" thickBot="1" thickTop="1">
      <c r="A53" s="52"/>
      <c r="B53" s="116" t="s">
        <v>79</v>
      </c>
      <c r="C53" s="117"/>
      <c r="D53" s="118"/>
      <c r="E53" s="81">
        <v>62</v>
      </c>
      <c r="F53" s="58">
        <v>7</v>
      </c>
      <c r="G53" s="15">
        <v>80184430587</v>
      </c>
      <c r="H53" s="115">
        <f>$J$40</f>
        <v>0</v>
      </c>
      <c r="I53" s="115"/>
      <c r="J53" s="16">
        <f>ROUND($H$53*7.1%,2)</f>
        <v>0</v>
      </c>
      <c r="K53" s="52"/>
    </row>
    <row r="54" spans="1:11" ht="7.5" customHeight="1" thickBot="1" thickTop="1">
      <c r="A54" s="52"/>
      <c r="B54" s="27"/>
      <c r="C54" s="27"/>
      <c r="D54" s="27"/>
      <c r="E54" s="26"/>
      <c r="F54" s="28"/>
      <c r="G54" s="28"/>
      <c r="H54" s="28"/>
      <c r="I54" s="28"/>
      <c r="J54" s="27"/>
      <c r="K54" s="52"/>
    </row>
    <row r="55" spans="1:11" ht="17.25" thickBot="1" thickTop="1">
      <c r="A55" s="52"/>
      <c r="B55" s="170" t="s">
        <v>51</v>
      </c>
      <c r="C55" s="171"/>
      <c r="D55" s="171"/>
      <c r="E55" s="171"/>
      <c r="F55" s="171"/>
      <c r="G55" s="171"/>
      <c r="H55" s="171"/>
      <c r="I55" s="171"/>
      <c r="J55" s="172"/>
      <c r="K55" s="52"/>
    </row>
    <row r="56" spans="1:11" ht="9" customHeight="1" thickBot="1" thickTop="1">
      <c r="A56" s="52"/>
      <c r="B56" s="27"/>
      <c r="C56" s="27"/>
      <c r="D56" s="27"/>
      <c r="E56" s="26"/>
      <c r="F56" s="28"/>
      <c r="G56" s="28"/>
      <c r="H56" s="28"/>
      <c r="I56" s="28"/>
      <c r="J56" s="27"/>
      <c r="K56" s="52"/>
    </row>
    <row r="57" spans="1:11" ht="17.25" thickBot="1" thickTop="1">
      <c r="A57" s="52"/>
      <c r="B57" s="183" t="s">
        <v>52</v>
      </c>
      <c r="C57" s="183"/>
      <c r="D57" s="183" t="s">
        <v>53</v>
      </c>
      <c r="E57" s="183"/>
      <c r="F57" s="183"/>
      <c r="G57" s="183" t="s">
        <v>54</v>
      </c>
      <c r="H57" s="183"/>
      <c r="I57" s="183"/>
      <c r="J57" s="183"/>
      <c r="K57" s="52"/>
    </row>
    <row r="58" spans="1:11" ht="6" customHeight="1" thickTop="1">
      <c r="A58" s="52"/>
      <c r="B58" s="45"/>
      <c r="C58" s="45"/>
      <c r="D58" s="45"/>
      <c r="E58" s="45"/>
      <c r="F58" s="45"/>
      <c r="G58" s="45"/>
      <c r="H58" s="45"/>
      <c r="I58" s="45"/>
      <c r="J58" s="45"/>
      <c r="K58" s="52"/>
    </row>
    <row r="59" spans="1:12" ht="9.75" customHeight="1">
      <c r="A59" s="52"/>
      <c r="B59" s="17" t="s">
        <v>55</v>
      </c>
      <c r="C59" s="17" t="s">
        <v>56</v>
      </c>
      <c r="D59" s="17" t="s">
        <v>55</v>
      </c>
      <c r="E59" s="167" t="s">
        <v>56</v>
      </c>
      <c r="F59" s="167"/>
      <c r="G59" s="167" t="s">
        <v>55</v>
      </c>
      <c r="H59" s="167"/>
      <c r="I59" s="167"/>
      <c r="J59" s="17" t="s">
        <v>56</v>
      </c>
      <c r="K59" s="54"/>
      <c r="L59" s="18"/>
    </row>
    <row r="60" spans="1:12" ht="15.75">
      <c r="A60" s="52"/>
      <c r="B60" s="102"/>
      <c r="C60" s="19">
        <f>ROUND($J$28*8.55%,2)</f>
        <v>0</v>
      </c>
      <c r="D60" s="102"/>
      <c r="E60" s="178">
        <f>ROUND($J$47*0.35%,2)</f>
        <v>0</v>
      </c>
      <c r="F60" s="179"/>
      <c r="G60" s="180"/>
      <c r="H60" s="181"/>
      <c r="I60" s="182"/>
      <c r="J60" s="19">
        <f>ROUND($J$40*2.5%,2)</f>
        <v>0</v>
      </c>
      <c r="K60" s="55"/>
      <c r="L60" s="20"/>
    </row>
    <row r="61" spans="1:11" ht="6.75" customHeight="1">
      <c r="A61" s="52"/>
      <c r="B61" s="27"/>
      <c r="C61" s="27"/>
      <c r="D61" s="27"/>
      <c r="E61" s="26"/>
      <c r="F61" s="27"/>
      <c r="G61" s="27"/>
      <c r="H61" s="27"/>
      <c r="I61" s="27"/>
      <c r="J61" s="27"/>
      <c r="K61" s="52"/>
    </row>
  </sheetData>
  <sheetProtection password="CDFC" sheet="1" objects="1" scenarios="1"/>
  <mergeCells count="72">
    <mergeCell ref="E60:F60"/>
    <mergeCell ref="G60:I60"/>
    <mergeCell ref="B55:J55"/>
    <mergeCell ref="B57:C57"/>
    <mergeCell ref="D57:F57"/>
    <mergeCell ref="G57:J57"/>
    <mergeCell ref="A1:F1"/>
    <mergeCell ref="G1:K1"/>
    <mergeCell ref="B9:J9"/>
    <mergeCell ref="B53:D53"/>
    <mergeCell ref="H53:I53"/>
    <mergeCell ref="F3:G3"/>
    <mergeCell ref="I3:J3"/>
    <mergeCell ref="B4:C4"/>
    <mergeCell ref="B5:C5"/>
    <mergeCell ref="B3:D3"/>
    <mergeCell ref="B6:C6"/>
    <mergeCell ref="B7:C7"/>
    <mergeCell ref="H11:J11"/>
    <mergeCell ref="H12:J12"/>
    <mergeCell ref="H13:J13"/>
    <mergeCell ref="C20:D20"/>
    <mergeCell ref="C15:D15"/>
    <mergeCell ref="B11:C11"/>
    <mergeCell ref="B12:G12"/>
    <mergeCell ref="B13:G13"/>
    <mergeCell ref="D11:G11"/>
    <mergeCell ref="H15:J15"/>
    <mergeCell ref="F17:I17"/>
    <mergeCell ref="C16:D16"/>
    <mergeCell ref="F25:I25"/>
    <mergeCell ref="C18:D18"/>
    <mergeCell ref="C17:D17"/>
    <mergeCell ref="C21:D21"/>
    <mergeCell ref="C29:D29"/>
    <mergeCell ref="F32:I32"/>
    <mergeCell ref="B31:D31"/>
    <mergeCell ref="F21:I21"/>
    <mergeCell ref="C22:D22"/>
    <mergeCell ref="C23:D23"/>
    <mergeCell ref="C28:D28"/>
    <mergeCell ref="B25:D25"/>
    <mergeCell ref="C27:D27"/>
    <mergeCell ref="B32:D32"/>
    <mergeCell ref="B45:D45"/>
    <mergeCell ref="B43:D43"/>
    <mergeCell ref="F40:I40"/>
    <mergeCell ref="C39:D39"/>
    <mergeCell ref="C41:D41"/>
    <mergeCell ref="B33:D33"/>
    <mergeCell ref="F36:I36"/>
    <mergeCell ref="B36:C36"/>
    <mergeCell ref="H50:I50"/>
    <mergeCell ref="C35:D35"/>
    <mergeCell ref="F44:I44"/>
    <mergeCell ref="B37:D37"/>
    <mergeCell ref="F49:I49"/>
    <mergeCell ref="F28:I28"/>
    <mergeCell ref="E59:F59"/>
    <mergeCell ref="G59:I59"/>
    <mergeCell ref="H51:I51"/>
    <mergeCell ref="B51:D51"/>
    <mergeCell ref="B49:D49"/>
    <mergeCell ref="B44:D44"/>
    <mergeCell ref="B14:J14"/>
    <mergeCell ref="B24:D24"/>
    <mergeCell ref="B30:D30"/>
    <mergeCell ref="B34:D34"/>
    <mergeCell ref="B38:D38"/>
    <mergeCell ref="B48:D48"/>
    <mergeCell ref="F47:I47"/>
    <mergeCell ref="B47:D47"/>
  </mergeCells>
  <printOptions/>
  <pageMargins left="0.38" right="0.39" top="0.33" bottom="0.31" header="0.29" footer="0.2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Petrelli</dc:creator>
  <cp:keywords/>
  <dc:description/>
  <cp:lastModifiedBy>un</cp:lastModifiedBy>
  <cp:lastPrinted>2005-06-20T23:45:50Z</cp:lastPrinted>
  <dcterms:created xsi:type="dcterms:W3CDTF">2005-06-08T20:57:16Z</dcterms:created>
  <dcterms:modified xsi:type="dcterms:W3CDTF">2005-06-20T23:53:15Z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